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nil Verma\Downloads\AQAR-2022-23 Reports\"/>
    </mc:Choice>
  </mc:AlternateContent>
  <xr:revisionPtr revIDLastSave="0" documentId="13_ncr:1_{2832DC43-CE18-4EA7-8434-A1F4A8DECC01}" xr6:coauthVersionLast="47" xr6:coauthVersionMax="47" xr10:uidLastSave="{00000000-0000-0000-0000-000000000000}"/>
  <bookViews>
    <workbookView xWindow="-120" yWindow="-120" windowWidth="29040" windowHeight="15720" xr2:uid="{00000000-000D-0000-FFFF-FFFF00000000}"/>
  </bookViews>
  <sheets>
    <sheet name="Annexure-I" sheetId="1" r:id="rId1"/>
    <sheet name="Annexure-II"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 i="1" l="1"/>
  <c r="L53" i="1"/>
  <c r="L52" i="1"/>
  <c r="L51" i="1"/>
  <c r="L50" i="1"/>
  <c r="G47" i="2"/>
  <c r="O47" i="2" s="1"/>
  <c r="G48" i="2"/>
  <c r="O48" i="2" s="1"/>
  <c r="L49" i="1"/>
  <c r="G43" i="2" s="1"/>
  <c r="O43" i="2" s="1"/>
  <c r="P33" i="2"/>
  <c r="P25" i="2"/>
  <c r="P15" i="2"/>
  <c r="P9" i="2"/>
  <c r="P3" i="2"/>
  <c r="N42" i="2"/>
  <c r="N33" i="2"/>
  <c r="N25" i="2"/>
  <c r="N15" i="2"/>
  <c r="N9" i="2"/>
  <c r="N3" i="2"/>
  <c r="L42" i="2"/>
  <c r="L33" i="2"/>
  <c r="L25" i="2"/>
  <c r="L15" i="2"/>
  <c r="L9" i="2"/>
  <c r="L3" i="2"/>
  <c r="J42" i="2"/>
  <c r="J33" i="2"/>
  <c r="J25" i="2"/>
  <c r="J15" i="2"/>
  <c r="J9" i="2"/>
  <c r="J3" i="2"/>
  <c r="O35" i="2"/>
  <c r="O36" i="2"/>
  <c r="O37" i="2"/>
  <c r="O38" i="2"/>
  <c r="O39" i="2"/>
  <c r="O40" i="2"/>
  <c r="O41" i="2"/>
  <c r="O34" i="2"/>
  <c r="O27" i="2"/>
  <c r="O28" i="2"/>
  <c r="O29" i="2"/>
  <c r="O30" i="2"/>
  <c r="O31" i="2"/>
  <c r="O32" i="2"/>
  <c r="O26" i="2"/>
  <c r="O17" i="2"/>
  <c r="O18" i="2"/>
  <c r="O19" i="2"/>
  <c r="O20" i="2"/>
  <c r="O21" i="2"/>
  <c r="O22" i="2"/>
  <c r="O23" i="2"/>
  <c r="O24" i="2"/>
  <c r="O16" i="2"/>
  <c r="O11" i="2"/>
  <c r="O12" i="2"/>
  <c r="O13" i="2"/>
  <c r="O14" i="2"/>
  <c r="O10" i="2"/>
  <c r="O4" i="2"/>
  <c r="O5" i="2"/>
  <c r="O6" i="2"/>
  <c r="O7" i="2"/>
  <c r="O8" i="2"/>
  <c r="O3" i="2"/>
  <c r="C44" i="2"/>
  <c r="D44" i="2"/>
  <c r="E44" i="2"/>
  <c r="F44" i="2"/>
  <c r="G44" i="2"/>
  <c r="O44" i="2" s="1"/>
  <c r="C45" i="2"/>
  <c r="D45" i="2"/>
  <c r="I45" i="2" s="1"/>
  <c r="E45" i="2"/>
  <c r="F45" i="2"/>
  <c r="M45" i="2" s="1"/>
  <c r="C46" i="2"/>
  <c r="D46" i="2"/>
  <c r="E46" i="2"/>
  <c r="F46" i="2"/>
  <c r="C47" i="2"/>
  <c r="D47" i="2"/>
  <c r="E47" i="2"/>
  <c r="F47" i="2"/>
  <c r="C48" i="2"/>
  <c r="D48" i="2"/>
  <c r="E48" i="2"/>
  <c r="F48" i="2"/>
  <c r="D43" i="2"/>
  <c r="I43" i="2" s="1"/>
  <c r="E43" i="2"/>
  <c r="F43" i="2"/>
  <c r="M43" i="2" s="1"/>
  <c r="C43" i="2"/>
  <c r="C35" i="2"/>
  <c r="D35" i="2"/>
  <c r="E35" i="2"/>
  <c r="F35" i="2"/>
  <c r="G35" i="2"/>
  <c r="C36" i="2"/>
  <c r="D36" i="2"/>
  <c r="E36" i="2"/>
  <c r="F36" i="2"/>
  <c r="M36" i="2" s="1"/>
  <c r="G36" i="2"/>
  <c r="C37" i="2"/>
  <c r="D37" i="2"/>
  <c r="E37" i="2"/>
  <c r="F37" i="2"/>
  <c r="G37" i="2"/>
  <c r="C38" i="2"/>
  <c r="D38" i="2"/>
  <c r="I38" i="2" s="1"/>
  <c r="E38" i="2"/>
  <c r="M38" i="2" s="1"/>
  <c r="F38" i="2"/>
  <c r="G38" i="2"/>
  <c r="C39" i="2"/>
  <c r="D39" i="2"/>
  <c r="E39" i="2"/>
  <c r="F39" i="2"/>
  <c r="G39" i="2"/>
  <c r="C40" i="2"/>
  <c r="D40" i="2"/>
  <c r="I40" i="2" s="1"/>
  <c r="E40" i="2"/>
  <c r="K40" i="2" s="1"/>
  <c r="F40" i="2"/>
  <c r="G40" i="2"/>
  <c r="C41" i="2"/>
  <c r="D41" i="2"/>
  <c r="E41" i="2"/>
  <c r="F41" i="2"/>
  <c r="G41" i="2"/>
  <c r="D34" i="2"/>
  <c r="E34" i="2"/>
  <c r="F34" i="2"/>
  <c r="G34" i="2"/>
  <c r="C34" i="2"/>
  <c r="C27" i="2"/>
  <c r="D27" i="2"/>
  <c r="E27" i="2"/>
  <c r="F27" i="2"/>
  <c r="G27" i="2"/>
  <c r="C28" i="2"/>
  <c r="D28" i="2"/>
  <c r="E28" i="2"/>
  <c r="F28" i="2"/>
  <c r="G28" i="2"/>
  <c r="C29" i="2"/>
  <c r="D29" i="2"/>
  <c r="E29" i="2"/>
  <c r="F29" i="2"/>
  <c r="G29" i="2"/>
  <c r="C30" i="2"/>
  <c r="D30" i="2"/>
  <c r="E30" i="2"/>
  <c r="K30" i="2" s="1"/>
  <c r="F30" i="2"/>
  <c r="G30" i="2"/>
  <c r="C31" i="2"/>
  <c r="D31" i="2"/>
  <c r="E31" i="2"/>
  <c r="F31" i="2"/>
  <c r="G31" i="2"/>
  <c r="C32" i="2"/>
  <c r="D32" i="2"/>
  <c r="E32" i="2"/>
  <c r="F32" i="2"/>
  <c r="G32" i="2"/>
  <c r="D26" i="2"/>
  <c r="E26" i="2"/>
  <c r="F26" i="2"/>
  <c r="G26" i="2"/>
  <c r="C26" i="2"/>
  <c r="C17" i="2"/>
  <c r="I17" i="2" s="1"/>
  <c r="D17" i="2"/>
  <c r="E17" i="2"/>
  <c r="K17" i="2" s="1"/>
  <c r="F17" i="2"/>
  <c r="G17" i="2"/>
  <c r="C18" i="2"/>
  <c r="D18" i="2"/>
  <c r="E18" i="2"/>
  <c r="F18" i="2"/>
  <c r="G18" i="2"/>
  <c r="C19" i="2"/>
  <c r="D19" i="2"/>
  <c r="E19" i="2"/>
  <c r="F19" i="2"/>
  <c r="G19" i="2"/>
  <c r="C20" i="2"/>
  <c r="D20" i="2"/>
  <c r="E20" i="2"/>
  <c r="F20" i="2"/>
  <c r="G20" i="2"/>
  <c r="C21" i="2"/>
  <c r="D21" i="2"/>
  <c r="E21" i="2"/>
  <c r="F21" i="2"/>
  <c r="G21" i="2"/>
  <c r="C22" i="2"/>
  <c r="D22" i="2"/>
  <c r="E22" i="2"/>
  <c r="F22" i="2"/>
  <c r="G22" i="2"/>
  <c r="C23" i="2"/>
  <c r="D23" i="2"/>
  <c r="E23" i="2"/>
  <c r="F23" i="2"/>
  <c r="G23" i="2"/>
  <c r="C24" i="2"/>
  <c r="D24" i="2"/>
  <c r="E24" i="2"/>
  <c r="F24" i="2"/>
  <c r="G24" i="2"/>
  <c r="D16" i="2"/>
  <c r="I16" i="2" s="1"/>
  <c r="E16" i="2"/>
  <c r="F16" i="2"/>
  <c r="G16" i="2"/>
  <c r="C16" i="2"/>
  <c r="C11" i="2"/>
  <c r="D11" i="2"/>
  <c r="E11" i="2"/>
  <c r="F11" i="2"/>
  <c r="G11" i="2"/>
  <c r="C12" i="2"/>
  <c r="D12" i="2"/>
  <c r="E12" i="2"/>
  <c r="F12" i="2"/>
  <c r="G12" i="2"/>
  <c r="C13" i="2"/>
  <c r="D13" i="2"/>
  <c r="E13" i="2"/>
  <c r="F13" i="2"/>
  <c r="G13" i="2"/>
  <c r="C14" i="2"/>
  <c r="D14" i="2"/>
  <c r="I14" i="2" s="1"/>
  <c r="E14" i="2"/>
  <c r="K14" i="2" s="1"/>
  <c r="F14" i="2"/>
  <c r="G14" i="2"/>
  <c r="D10" i="2"/>
  <c r="E10" i="2"/>
  <c r="F10" i="2"/>
  <c r="G10" i="2"/>
  <c r="C10" i="2"/>
  <c r="C4" i="2"/>
  <c r="D4" i="2"/>
  <c r="E4" i="2"/>
  <c r="K4" i="2" s="1"/>
  <c r="F4" i="2"/>
  <c r="G4" i="2"/>
  <c r="C5" i="2"/>
  <c r="D5" i="2"/>
  <c r="E5" i="2"/>
  <c r="F5" i="2"/>
  <c r="G5" i="2"/>
  <c r="C6" i="2"/>
  <c r="D6" i="2"/>
  <c r="E6" i="2"/>
  <c r="F6" i="2"/>
  <c r="G6" i="2"/>
  <c r="C7" i="2"/>
  <c r="D7" i="2"/>
  <c r="E7" i="2"/>
  <c r="F7" i="2"/>
  <c r="G7" i="2"/>
  <c r="C8" i="2"/>
  <c r="D8" i="2"/>
  <c r="E8" i="2"/>
  <c r="F8" i="2"/>
  <c r="G8" i="2"/>
  <c r="D3" i="2"/>
  <c r="I3" i="2" s="1"/>
  <c r="E3" i="2"/>
  <c r="M3" i="2" s="1"/>
  <c r="F3" i="2"/>
  <c r="G3" i="2"/>
  <c r="C3" i="2"/>
  <c r="G45" i="2"/>
  <c r="O45" i="2" s="1"/>
  <c r="G46" i="2"/>
  <c r="O46" i="2" s="1"/>
  <c r="L41" i="1"/>
  <c r="L42" i="1"/>
  <c r="L43" i="1"/>
  <c r="L44" i="1"/>
  <c r="L45" i="1"/>
  <c r="L46" i="1"/>
  <c r="L47" i="1"/>
  <c r="L40" i="1"/>
  <c r="L33" i="1"/>
  <c r="L34" i="1"/>
  <c r="L35" i="1"/>
  <c r="L36" i="1"/>
  <c r="L37" i="1"/>
  <c r="L38" i="1"/>
  <c r="L32" i="1"/>
  <c r="L23" i="1"/>
  <c r="L24" i="1"/>
  <c r="L25" i="1"/>
  <c r="L26" i="1"/>
  <c r="L27" i="1"/>
  <c r="L28" i="1"/>
  <c r="L29" i="1"/>
  <c r="L30" i="1"/>
  <c r="L22" i="1"/>
  <c r="L20" i="1"/>
  <c r="L19" i="1"/>
  <c r="L18" i="1"/>
  <c r="L17" i="1"/>
  <c r="L16" i="1"/>
  <c r="L10" i="1"/>
  <c r="L11" i="1"/>
  <c r="L12" i="1"/>
  <c r="L13" i="1"/>
  <c r="L14" i="1"/>
  <c r="L9" i="1"/>
  <c r="K46" i="2"/>
  <c r="F42" i="2"/>
  <c r="E42" i="2"/>
  <c r="D42" i="2"/>
  <c r="C42" i="2"/>
  <c r="F33" i="2"/>
  <c r="E33" i="2"/>
  <c r="D33" i="2"/>
  <c r="C33" i="2"/>
  <c r="K28" i="2"/>
  <c r="F25" i="2"/>
  <c r="E25" i="2"/>
  <c r="D25" i="2"/>
  <c r="C25" i="2"/>
  <c r="M20" i="2"/>
  <c r="M18" i="2"/>
  <c r="M17" i="2"/>
  <c r="F15" i="2"/>
  <c r="E15" i="2"/>
  <c r="D15" i="2"/>
  <c r="C15" i="2"/>
  <c r="I13" i="2"/>
  <c r="F9" i="2"/>
  <c r="E9" i="2"/>
  <c r="D9" i="2"/>
  <c r="C9" i="2"/>
  <c r="M5" i="2"/>
  <c r="E2" i="2"/>
  <c r="D2" i="2"/>
  <c r="C2" i="2"/>
  <c r="K54" i="1"/>
  <c r="J54" i="1"/>
  <c r="I54" i="1"/>
  <c r="C54" i="1"/>
  <c r="H54" i="1" s="1"/>
  <c r="K53" i="1"/>
  <c r="J53" i="1"/>
  <c r="I53" i="1"/>
  <c r="H53" i="1"/>
  <c r="K52" i="1"/>
  <c r="J52" i="1"/>
  <c r="I52" i="1"/>
  <c r="H52" i="1"/>
  <c r="K51" i="1"/>
  <c r="J51" i="1"/>
  <c r="I51" i="1"/>
  <c r="H51" i="1"/>
  <c r="K50" i="1"/>
  <c r="J50" i="1"/>
  <c r="I50" i="1"/>
  <c r="H50" i="1"/>
  <c r="K49" i="1"/>
  <c r="J49" i="1"/>
  <c r="I49" i="1"/>
  <c r="H49" i="1"/>
  <c r="K47" i="1"/>
  <c r="J47" i="1"/>
  <c r="I47" i="1"/>
  <c r="C47" i="1"/>
  <c r="H47" i="1" s="1"/>
  <c r="K46" i="1"/>
  <c r="J46" i="1"/>
  <c r="I46" i="1"/>
  <c r="H46" i="1"/>
  <c r="K45" i="1"/>
  <c r="J45" i="1"/>
  <c r="I45" i="1"/>
  <c r="H45" i="1"/>
  <c r="K44" i="1"/>
  <c r="J44" i="1"/>
  <c r="I44" i="1"/>
  <c r="H44" i="1"/>
  <c r="K43" i="1"/>
  <c r="J43" i="1"/>
  <c r="I43" i="1"/>
  <c r="H43" i="1"/>
  <c r="K42" i="1"/>
  <c r="J42" i="1"/>
  <c r="I42" i="1"/>
  <c r="H42" i="1"/>
  <c r="K41" i="1"/>
  <c r="J41" i="1"/>
  <c r="I41" i="1"/>
  <c r="H41" i="1"/>
  <c r="K40" i="1"/>
  <c r="J40" i="1"/>
  <c r="I40" i="1"/>
  <c r="H40" i="1"/>
  <c r="K38" i="1"/>
  <c r="J38" i="1"/>
  <c r="I38" i="1"/>
  <c r="C38" i="1"/>
  <c r="H38" i="1" s="1"/>
  <c r="K37" i="1"/>
  <c r="J37" i="1"/>
  <c r="I37" i="1"/>
  <c r="H37" i="1"/>
  <c r="K36" i="1"/>
  <c r="J36" i="1"/>
  <c r="I36" i="1"/>
  <c r="H36" i="1"/>
  <c r="K35" i="1"/>
  <c r="J35" i="1"/>
  <c r="I35" i="1"/>
  <c r="H35" i="1"/>
  <c r="K34" i="1"/>
  <c r="J34" i="1"/>
  <c r="I34" i="1"/>
  <c r="H34" i="1"/>
  <c r="K33" i="1"/>
  <c r="J33" i="1"/>
  <c r="I33" i="1"/>
  <c r="H33" i="1"/>
  <c r="K32" i="1"/>
  <c r="J32" i="1"/>
  <c r="I32" i="1"/>
  <c r="H32" i="1"/>
  <c r="K30" i="1"/>
  <c r="J30" i="1"/>
  <c r="I30" i="1"/>
  <c r="C30" i="1"/>
  <c r="H30" i="1" s="1"/>
  <c r="K29" i="1"/>
  <c r="J29" i="1"/>
  <c r="I29" i="1"/>
  <c r="H29" i="1"/>
  <c r="K28" i="1"/>
  <c r="J28" i="1"/>
  <c r="I28" i="1"/>
  <c r="H28" i="1"/>
  <c r="K27" i="1"/>
  <c r="J27" i="1"/>
  <c r="I27" i="1"/>
  <c r="H27" i="1"/>
  <c r="K26" i="1"/>
  <c r="J26" i="1"/>
  <c r="I26" i="1"/>
  <c r="H26" i="1"/>
  <c r="K25" i="1"/>
  <c r="J25" i="1"/>
  <c r="I25" i="1"/>
  <c r="H25" i="1"/>
  <c r="K24" i="1"/>
  <c r="J24" i="1"/>
  <c r="I24" i="1"/>
  <c r="H24" i="1"/>
  <c r="K23" i="1"/>
  <c r="J23" i="1"/>
  <c r="I23" i="1"/>
  <c r="H23" i="1"/>
  <c r="K22" i="1"/>
  <c r="J22" i="1"/>
  <c r="I22" i="1"/>
  <c r="H22" i="1"/>
  <c r="K20" i="1"/>
  <c r="J20" i="1"/>
  <c r="I20" i="1"/>
  <c r="C20" i="1"/>
  <c r="H20" i="1" s="1"/>
  <c r="K19" i="1"/>
  <c r="J19" i="1"/>
  <c r="I19" i="1"/>
  <c r="H19" i="1"/>
  <c r="K18" i="1"/>
  <c r="J18" i="1"/>
  <c r="I18" i="1"/>
  <c r="H18" i="1"/>
  <c r="K17" i="1"/>
  <c r="J17" i="1"/>
  <c r="I17" i="1"/>
  <c r="H17" i="1"/>
  <c r="K16" i="1"/>
  <c r="J16" i="1"/>
  <c r="I16" i="1"/>
  <c r="H16" i="1"/>
  <c r="K14" i="1"/>
  <c r="J14" i="1"/>
  <c r="I14" i="1"/>
  <c r="C14" i="1"/>
  <c r="H14" i="1" s="1"/>
  <c r="K13" i="1"/>
  <c r="J13" i="1"/>
  <c r="I13" i="1"/>
  <c r="H13" i="1"/>
  <c r="K12" i="1"/>
  <c r="J12" i="1"/>
  <c r="I12" i="1"/>
  <c r="H12" i="1"/>
  <c r="K11" i="1"/>
  <c r="J11" i="1"/>
  <c r="I11" i="1"/>
  <c r="H11" i="1"/>
  <c r="K10" i="1"/>
  <c r="J10" i="1"/>
  <c r="I10" i="1"/>
  <c r="H10" i="1"/>
  <c r="K9" i="1"/>
  <c r="J9" i="1"/>
  <c r="I9" i="1"/>
  <c r="H9" i="1"/>
  <c r="O9" i="2" l="1"/>
  <c r="O33" i="2"/>
  <c r="O25" i="2"/>
  <c r="O42" i="2"/>
  <c r="O15" i="2"/>
  <c r="O49" i="2"/>
  <c r="P42" i="2" s="1"/>
  <c r="I30" i="2"/>
  <c r="K39" i="2"/>
  <c r="M48" i="2"/>
  <c r="M29" i="2"/>
  <c r="M44" i="2"/>
  <c r="K13" i="2"/>
  <c r="K44" i="2"/>
  <c r="K32" i="2"/>
  <c r="K7" i="2"/>
  <c r="K43" i="2"/>
  <c r="I26" i="2"/>
  <c r="I6" i="2"/>
  <c r="I7" i="2"/>
  <c r="K21" i="2"/>
  <c r="M6" i="2"/>
  <c r="K10" i="2"/>
  <c r="I37" i="2"/>
  <c r="M10" i="2"/>
  <c r="M14" i="2"/>
  <c r="I18" i="2"/>
  <c r="M47" i="2"/>
  <c r="K22" i="2"/>
  <c r="I34" i="2"/>
  <c r="K41" i="2"/>
  <c r="M7" i="2"/>
  <c r="M22" i="2"/>
  <c r="M30" i="2"/>
  <c r="M41" i="2"/>
  <c r="I4" i="2"/>
  <c r="M11" i="2"/>
  <c r="I19" i="2"/>
  <c r="I27" i="2"/>
  <c r="M34" i="2"/>
  <c r="K23" i="2"/>
  <c r="K27" i="2"/>
  <c r="I12" i="2"/>
  <c r="M19" i="2"/>
  <c r="I35" i="2"/>
  <c r="M27" i="2"/>
  <c r="K16" i="2"/>
  <c r="I20" i="2"/>
  <c r="M31" i="2"/>
  <c r="M35" i="2"/>
  <c r="K20" i="2"/>
  <c r="K5" i="2"/>
  <c r="I36" i="2"/>
  <c r="I46" i="2"/>
  <c r="I31" i="2"/>
  <c r="K45" i="2"/>
  <c r="M23" i="2"/>
  <c r="M12" i="2"/>
  <c r="I29" i="2"/>
  <c r="M40" i="2"/>
  <c r="K24" i="2"/>
  <c r="I10" i="2"/>
  <c r="M13" i="2"/>
  <c r="I23" i="2"/>
  <c r="K36" i="2"/>
  <c r="M24" i="2"/>
  <c r="M4" i="2"/>
  <c r="I8" i="2"/>
  <c r="I41" i="2"/>
  <c r="K8" i="2"/>
  <c r="M21" i="2"/>
  <c r="I24" i="2"/>
  <c r="M46" i="2"/>
  <c r="K37" i="2"/>
  <c r="M37" i="2"/>
  <c r="I28" i="2"/>
  <c r="I44" i="2"/>
  <c r="I49" i="2" s="1"/>
  <c r="K38" i="2"/>
  <c r="I47" i="2"/>
  <c r="I21" i="2"/>
  <c r="M8" i="2"/>
  <c r="K12" i="2"/>
  <c r="I22" i="2"/>
  <c r="I32" i="2"/>
  <c r="I11" i="2"/>
  <c r="K11" i="2"/>
  <c r="K31" i="2"/>
  <c r="K18" i="2"/>
  <c r="K3" i="2"/>
  <c r="M16" i="2"/>
  <c r="K19" i="2"/>
  <c r="K26" i="2"/>
  <c r="K29" i="2"/>
  <c r="M32" i="2"/>
  <c r="K35" i="2"/>
  <c r="I48" i="2"/>
  <c r="K6" i="2"/>
  <c r="M26" i="2"/>
  <c r="M39" i="2"/>
  <c r="K48" i="2"/>
  <c r="K34" i="2"/>
  <c r="I5" i="2"/>
  <c r="M28" i="2"/>
  <c r="I39" i="2"/>
  <c r="K47" i="2"/>
  <c r="P49" i="2" l="1"/>
  <c r="K49" i="2"/>
  <c r="M49" i="2"/>
  <c r="M33" i="2"/>
  <c r="I33" i="2"/>
  <c r="M15" i="2"/>
  <c r="K15" i="2"/>
  <c r="M9" i="2"/>
  <c r="K33" i="2"/>
  <c r="K25" i="2"/>
  <c r="I9" i="2"/>
  <c r="K42" i="2"/>
  <c r="I15" i="2"/>
  <c r="I42" i="2"/>
  <c r="M42" i="2"/>
  <c r="I25" i="2"/>
  <c r="M25" i="2"/>
  <c r="K9" i="2"/>
  <c r="N49" i="2" l="1"/>
  <c r="L49" i="2"/>
  <c r="J49" i="2"/>
</calcChain>
</file>

<file path=xl/sharedStrings.xml><?xml version="1.0" encoding="utf-8"?>
<sst xmlns="http://schemas.openxmlformats.org/spreadsheetml/2006/main" count="197" uniqueCount="62">
  <si>
    <t>Annexure I- Detailed Comparitive Analysis of all the matrix</t>
  </si>
  <si>
    <t>2018-19</t>
  </si>
  <si>
    <t>2019-20</t>
  </si>
  <si>
    <t>2020-21</t>
  </si>
  <si>
    <t>2021-22</t>
  </si>
  <si>
    <t>Last 4-Years Comparision on a Scale of 1-5</t>
  </si>
  <si>
    <t>Total Responses Received</t>
  </si>
  <si>
    <t>Selected for Analysis</t>
  </si>
  <si>
    <t>Infrastructure</t>
  </si>
  <si>
    <t>Class Rooms</t>
  </si>
  <si>
    <t>Furniture</t>
  </si>
  <si>
    <t>Adequacy and effectiveness of Teaching Aids used (LCD/OHP/White board/Smart board/Black-Gree Board)</t>
  </si>
  <si>
    <t>Utility of Seminar Hall to the Students</t>
  </si>
  <si>
    <t xml:space="preserve">Computer Lab/Laboratory </t>
  </si>
  <si>
    <t>Overal Rating</t>
  </si>
  <si>
    <t>Administration</t>
  </si>
  <si>
    <t>Principal of the Institute</t>
  </si>
  <si>
    <t>Librarian</t>
  </si>
  <si>
    <t>Accounts Department</t>
  </si>
  <si>
    <t>Clerical Staff</t>
  </si>
  <si>
    <t>Library</t>
  </si>
  <si>
    <t>Quality of books offered in the Book Bank</t>
  </si>
  <si>
    <t>Adequacy of books for all subjects</t>
  </si>
  <si>
    <t>Availability of reference books</t>
  </si>
  <si>
    <t>Relevent books for syllabus</t>
  </si>
  <si>
    <t>Availability of journals</t>
  </si>
  <si>
    <t>Availability of books on advanced Topics</t>
  </si>
  <si>
    <t>Availability of News Papers</t>
  </si>
  <si>
    <t>Availability of Magazines</t>
  </si>
  <si>
    <t>Canteen Cafeteria</t>
  </si>
  <si>
    <t>Availability of snacks</t>
  </si>
  <si>
    <t>Price of eatables</t>
  </si>
  <si>
    <t>Quality of eatables</t>
  </si>
  <si>
    <t xml:space="preserve">Cleanliness and maintenance of the Canteen </t>
  </si>
  <si>
    <t>Standard of Services</t>
  </si>
  <si>
    <t>Hygiene and sanitation</t>
  </si>
  <si>
    <t xml:space="preserve">Cleanliness  </t>
  </si>
  <si>
    <t>Classrooms</t>
  </si>
  <si>
    <t>Labs</t>
  </si>
  <si>
    <t>Corridors</t>
  </si>
  <si>
    <t>Toilets</t>
  </si>
  <si>
    <t>Drinking Water</t>
  </si>
  <si>
    <t>General area</t>
  </si>
  <si>
    <t>Faculty Analysis</t>
  </si>
  <si>
    <t>Subject Knowledge</t>
  </si>
  <si>
    <t>Adequacy of teaching methodology</t>
  </si>
  <si>
    <t>Responsiveness of student queries</t>
  </si>
  <si>
    <t>Adequate coverage of course content</t>
  </si>
  <si>
    <t>Regularity &amp; Punctuality</t>
  </si>
  <si>
    <t>Overall Rating</t>
  </si>
  <si>
    <t xml:space="preserve">Annexure II-Avergae &amp; Overall Improvement/ Decline Analysis </t>
  </si>
  <si>
    <t>Average Improvement /Decline</t>
  </si>
  <si>
    <t>2019-2020</t>
  </si>
  <si>
    <t>Average</t>
  </si>
  <si>
    <t>Overall Improvement/Decline</t>
  </si>
  <si>
    <t>Conevener IQAC</t>
  </si>
  <si>
    <t>Principal</t>
  </si>
  <si>
    <t>Maharana Pratap Govt. Degree College Amb</t>
  </si>
  <si>
    <t>2022-23</t>
  </si>
  <si>
    <t>2020-2021</t>
  </si>
  <si>
    <t>Comparitive Analysis of Student Feedback for Last 5 Years from 2018-19 to 2022-23 Maharana Pratap Govt. Degree College, Amb District Una H.P.-177203</t>
  </si>
  <si>
    <t>Analyzed for comparative evaluation, the consolidated data spanning the past five years offers insights into the evolution of student feedback. Commencing with the 2018-19 academic session, the overall rating component was initially absent from the data collection survey. To address this, the comparative analysis incorporates the computation of overall rating components for individual matrices by averaging other components within the same matrix for the 2018-19 session. The study encompasses data from subsequent sessions, including 2019-20, 2020-21, 2021-22, and the ongoing 2022-23 session. Notably, response volumes varied across sessions: 110 responses in 2018-19, 415 in 2019-20, 189 in 2020-21, 339 in 2021-22, and 438 in 2022-23. To mitigate the impact of these response disparities, the consolidated data's average is employed for the final analysis, maintaining consistency with the 1-5 scale used for feedback. Matrices such as Infrastructure, Administration, Library, Canteen and Cafeteria, Cleanliness, and Faculty Analysis form the core of this assessment, each differentiated by distinctive colors. The analysis reveals marked improvement in several components during the 2019-20 session compared to 2018-19 and 2020-21. A comprehensive breakdown of each matrix is provided in Annexure-I.
In the 2019-20 session, an overall average improvement of 4.02% is evident across all matrices, with the highest improvement of 7.92% observed in Cleanliness and a marginal decline of 0.19% in the Administration matrix. The subsequent 2020-21 session records an average decline of 1.92%. Conversely, the 2021-22 session demonstrates an overall average improvement of 2.41%, showcasing a 5.84% decline in Faculty Analysis and the least decline of 0.39% in Cleanliness. Additionally, a 1.70% improvement is noted for Canteen and Cafeteria. The 2022-23 session, however, depicts an overall average decline of 11.43%, marked by an 18.11% decline in Cleanliness and a minimum decline of 5.55% in Faculty Analysis. A detailed breakdown of the overall average improvement and decline is presented in Annexure-II.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</si>
</sst>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2"/>
      <color theme="8" tint="-0.249977111117893"/>
      <name val="Calibri"/>
      <family val="2"/>
      <scheme val="minor"/>
    </font>
    <font>
      <sz val="14"/>
      <color theme="1"/>
      <name val="Calibri"/>
      <family val="2"/>
      <scheme val="minor"/>
    </font>
    <font>
      <b/>
      <sz val="18"/>
      <color theme="8" tint="-0.249977111117893"/>
      <name val="Calibri"/>
      <family val="2"/>
      <scheme val="minor"/>
    </font>
    <font>
      <sz val="10"/>
      <color theme="1"/>
      <name val="Calibri"/>
      <family val="2"/>
      <scheme val="minor"/>
    </font>
    <font>
      <sz val="10"/>
      <color rgb="FF9C0006"/>
      <name val="Calibri"/>
      <family val="2"/>
      <scheme val="minor"/>
    </font>
    <font>
      <sz val="10"/>
      <color rgb="FF006100"/>
      <name val="Calibri"/>
      <family val="2"/>
      <scheme val="minor"/>
    </font>
    <font>
      <sz val="10"/>
      <color rgb="FF9C6500"/>
      <name val="Calibri"/>
      <family val="2"/>
      <scheme val="minor"/>
    </font>
    <font>
      <sz val="10"/>
      <color rgb="FF9C5700"/>
      <name val="Calibri"/>
      <family val="2"/>
      <scheme val="minor"/>
    </font>
    <font>
      <sz val="10"/>
      <color rgb="FF3F3F76"/>
      <name val="Calibri"/>
      <family val="2"/>
      <scheme val="minor"/>
    </font>
    <font>
      <sz val="10"/>
      <color theme="0"/>
      <name val="Calibri"/>
      <family val="2"/>
      <scheme val="minor"/>
    </font>
    <font>
      <b/>
      <sz val="11"/>
      <color rgb="FF3F3F76"/>
      <name val="Calibri"/>
      <family val="2"/>
      <scheme val="minor"/>
    </font>
    <font>
      <b/>
      <sz val="11"/>
      <name val="Calibri"/>
      <family val="2"/>
      <scheme val="minor"/>
    </font>
    <font>
      <sz val="11"/>
      <name val="Calibri"/>
      <family val="2"/>
      <scheme val="minor"/>
    </font>
    <font>
      <b/>
      <sz val="10"/>
      <color theme="1"/>
      <name val="Calibri"/>
      <family val="2"/>
      <scheme val="minor"/>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39997558519241921"/>
        <bgColor indexed="64"/>
      </patternFill>
    </fill>
    <fill>
      <patternFill patternType="solid">
        <fgColor theme="7"/>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7F7F7F"/>
      </left>
      <right/>
      <top style="thin">
        <color rgb="FF7F7F7F"/>
      </top>
      <bottom style="thin">
        <color rgb="FF7F7F7F"/>
      </bottom>
      <diagonal/>
    </border>
    <border>
      <left/>
      <right/>
      <top style="thin">
        <color rgb="FF7F7F7F"/>
      </top>
      <bottom/>
      <diagonal/>
    </border>
    <border>
      <left style="thin">
        <color rgb="FF7F7F7F"/>
      </left>
      <right style="thin">
        <color indexed="64"/>
      </right>
      <top style="thin">
        <color rgb="FF7F7F7F"/>
      </top>
      <bottom/>
      <diagonal/>
    </border>
    <border>
      <left style="thin">
        <color rgb="FF7F7F7F"/>
      </left>
      <right style="thin">
        <color indexed="64"/>
      </right>
      <top/>
      <bottom/>
      <diagonal/>
    </border>
    <border>
      <left style="thin">
        <color rgb="FF7F7F7F"/>
      </left>
      <right style="thin">
        <color indexed="64"/>
      </right>
      <top/>
      <bottom style="thin">
        <color rgb="FF7F7F7F"/>
      </bottom>
      <diagonal/>
    </border>
    <border>
      <left/>
      <right/>
      <top style="thin">
        <color indexed="64"/>
      </top>
      <bottom style="thin">
        <color indexed="64"/>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2" applyNumberFormat="0" applyFont="0" applyAlignment="0" applyProtection="0"/>
    <xf numFmtId="0" fontId="8" fillId="7" borderId="0" applyNumberFormat="0" applyBorder="0" applyAlignment="0" applyProtection="0"/>
    <xf numFmtId="0" fontId="1"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cellStyleXfs>
  <cellXfs count="84">
    <xf numFmtId="0" fontId="0" fillId="0" borderId="0" xfId="0"/>
    <xf numFmtId="0" fontId="9" fillId="0" borderId="0" xfId="0" applyFont="1" applyAlignment="1">
      <alignment horizontal="center"/>
    </xf>
    <xf numFmtId="0" fontId="11" fillId="0" borderId="0" xfId="0" applyFont="1" applyAlignment="1">
      <alignment horizontal="left" vertical="top"/>
    </xf>
    <xf numFmtId="0" fontId="0" fillId="0" borderId="0" xfId="0" applyAlignment="1">
      <alignment horizontal="center" vertical="center"/>
    </xf>
    <xf numFmtId="0" fontId="0" fillId="6" borderId="3" xfId="5" applyFont="1" applyBorder="1"/>
    <xf numFmtId="0" fontId="12" fillId="0" borderId="0" xfId="0" applyFont="1" applyAlignment="1">
      <alignment horizontal="center" vertical="center"/>
    </xf>
    <xf numFmtId="1" fontId="8" fillId="10" borderId="3" xfId="9" applyNumberFormat="1" applyBorder="1"/>
    <xf numFmtId="0" fontId="13" fillId="3" borderId="7" xfId="2" applyFont="1" applyBorder="1" applyAlignment="1">
      <alignment horizontal="left" vertical="center" wrapText="1"/>
    </xf>
    <xf numFmtId="0" fontId="12" fillId="0" borderId="0" xfId="0" applyFont="1" applyAlignment="1">
      <alignment horizontal="center" vertical="center" textRotation="90"/>
    </xf>
    <xf numFmtId="0" fontId="8" fillId="10" borderId="3" xfId="9" applyBorder="1"/>
    <xf numFmtId="1" fontId="0" fillId="6" borderId="3" xfId="5" applyNumberFormat="1" applyFont="1" applyBorder="1"/>
    <xf numFmtId="0" fontId="13" fillId="3" borderId="0" xfId="2" applyFont="1" applyAlignment="1">
      <alignment horizontal="left" wrapText="1"/>
    </xf>
    <xf numFmtId="0" fontId="7" fillId="0" borderId="0" xfId="0" applyFont="1"/>
    <xf numFmtId="0" fontId="7" fillId="6" borderId="2" xfId="5" applyFont="1"/>
    <xf numFmtId="0" fontId="19" fillId="5" borderId="1" xfId="4" applyFont="1"/>
    <xf numFmtId="2" fontId="0" fillId="6" borderId="2" xfId="5" applyNumberFormat="1" applyFont="1"/>
    <xf numFmtId="0" fontId="5" fillId="5" borderId="1" xfId="4"/>
    <xf numFmtId="2" fontId="5" fillId="5" borderId="1" xfId="4" applyNumberFormat="1"/>
    <xf numFmtId="2" fontId="20" fillId="5" borderId="8" xfId="4" applyNumberFormat="1" applyFont="1" applyBorder="1"/>
    <xf numFmtId="2" fontId="21" fillId="9" borderId="3" xfId="8" applyNumberFormat="1" applyFont="1" applyBorder="1"/>
    <xf numFmtId="2" fontId="20" fillId="9" borderId="7" xfId="8" applyNumberFormat="1" applyFont="1" applyBorder="1"/>
    <xf numFmtId="2" fontId="0" fillId="11" borderId="3" xfId="0" applyNumberFormat="1" applyFill="1" applyBorder="1"/>
    <xf numFmtId="2" fontId="0" fillId="11" borderId="7" xfId="0" applyNumberFormat="1" applyFill="1" applyBorder="1"/>
    <xf numFmtId="2" fontId="0" fillId="11" borderId="0" xfId="0" applyNumberFormat="1" applyFill="1"/>
    <xf numFmtId="0" fontId="13" fillId="3" borderId="3" xfId="2" applyFont="1" applyBorder="1" applyAlignment="1">
      <alignment horizontal="left" vertical="center" wrapText="1"/>
    </xf>
    <xf numFmtId="0" fontId="22" fillId="0" borderId="0" xfId="0" applyFont="1" applyAlignment="1">
      <alignment horizontal="center" vertical="center" textRotation="90"/>
    </xf>
    <xf numFmtId="2" fontId="7" fillId="6" borderId="2" xfId="5" applyNumberFormat="1" applyFont="1"/>
    <xf numFmtId="2" fontId="19" fillId="5" borderId="1" xfId="4" applyNumberFormat="1" applyFont="1"/>
    <xf numFmtId="2" fontId="20" fillId="9" borderId="3" xfId="8" applyNumberFormat="1" applyFont="1" applyBorder="1"/>
    <xf numFmtId="2" fontId="7" fillId="11" borderId="3" xfId="0" applyNumberFormat="1" applyFont="1" applyFill="1" applyBorder="1"/>
    <xf numFmtId="2" fontId="7" fillId="11" borderId="7" xfId="0" applyNumberFormat="1" applyFont="1" applyFill="1" applyBorder="1"/>
    <xf numFmtId="2" fontId="6" fillId="7" borderId="8" xfId="6" applyNumberFormat="1" applyFont="1" applyBorder="1" applyAlignment="1">
      <alignment horizontal="center"/>
    </xf>
    <xf numFmtId="2" fontId="6" fillId="7" borderId="7" xfId="6" applyNumberFormat="1" applyFont="1" applyBorder="1" applyAlignment="1">
      <alignment horizontal="center"/>
    </xf>
    <xf numFmtId="2" fontId="6" fillId="7" borderId="13" xfId="6" applyNumberFormat="1" applyFont="1" applyBorder="1" applyAlignment="1">
      <alignment horizontal="center"/>
    </xf>
    <xf numFmtId="0" fontId="6" fillId="7" borderId="0" xfId="6" applyFont="1"/>
    <xf numFmtId="0" fontId="21" fillId="0" borderId="0" xfId="0" applyFont="1"/>
    <xf numFmtId="0" fontId="12" fillId="8" borderId="0" xfId="7" applyFont="1" applyAlignment="1">
      <alignment wrapText="1"/>
    </xf>
    <xf numFmtId="0" fontId="12" fillId="0" borderId="0" xfId="0" applyFont="1" applyAlignment="1">
      <alignment wrapText="1"/>
    </xf>
    <xf numFmtId="0" fontId="14" fillId="2" borderId="7" xfId="1" applyFont="1" applyBorder="1" applyAlignment="1">
      <alignment horizontal="left" vertical="center" wrapText="1"/>
    </xf>
    <xf numFmtId="0" fontId="16" fillId="4" borderId="7" xfId="3" applyFont="1" applyBorder="1" applyAlignment="1">
      <alignment horizontal="left" vertical="center" wrapText="1"/>
    </xf>
    <xf numFmtId="0" fontId="17" fillId="5" borderId="7" xfId="4" applyFont="1" applyBorder="1" applyAlignment="1">
      <alignment horizontal="left" vertical="center" wrapText="1"/>
    </xf>
    <xf numFmtId="0" fontId="18" fillId="7" borderId="7" xfId="6" applyFont="1" applyBorder="1" applyAlignment="1">
      <alignment horizontal="left" vertical="center" wrapText="1"/>
    </xf>
    <xf numFmtId="0" fontId="22" fillId="0" borderId="0" xfId="0" applyFont="1" applyAlignment="1">
      <alignment wrapText="1"/>
    </xf>
    <xf numFmtId="0" fontId="14" fillId="2" borderId="3" xfId="1" applyFont="1" applyBorder="1" applyAlignment="1">
      <alignment horizontal="left" vertical="center" wrapText="1"/>
    </xf>
    <xf numFmtId="0" fontId="16" fillId="4" borderId="3" xfId="3" applyFont="1" applyBorder="1" applyAlignment="1">
      <alignment horizontal="left" vertical="center" wrapText="1"/>
    </xf>
    <xf numFmtId="0" fontId="17" fillId="5" borderId="3" xfId="4" applyFont="1" applyBorder="1" applyAlignment="1">
      <alignment horizontal="left" vertical="center" wrapText="1"/>
    </xf>
    <xf numFmtId="0" fontId="18" fillId="7" borderId="3" xfId="6" applyFont="1" applyBorder="1" applyAlignment="1">
      <alignment horizontal="left" vertical="center" wrapText="1"/>
    </xf>
    <xf numFmtId="2" fontId="0" fillId="6" borderId="14" xfId="5" applyNumberFormat="1" applyFont="1" applyBorder="1"/>
    <xf numFmtId="0" fontId="13" fillId="3" borderId="3" xfId="2" applyFont="1" applyBorder="1" applyAlignment="1">
      <alignment horizontal="left" wrapText="1"/>
    </xf>
    <xf numFmtId="0" fontId="9" fillId="0" borderId="0" xfId="0" applyFont="1" applyAlignment="1">
      <alignment horizontal="center"/>
    </xf>
    <xf numFmtId="2" fontId="0" fillId="12" borderId="3" xfId="0" applyNumberFormat="1" applyFill="1" applyBorder="1"/>
    <xf numFmtId="2" fontId="0" fillId="12" borderId="0" xfId="0" applyNumberFormat="1" applyFill="1"/>
    <xf numFmtId="2" fontId="7" fillId="12" borderId="3" xfId="0" applyNumberFormat="1" applyFont="1" applyFill="1" applyBorder="1"/>
    <xf numFmtId="2" fontId="7" fillId="12" borderId="7" xfId="0" applyNumberFormat="1" applyFont="1" applyFill="1" applyBorder="1"/>
    <xf numFmtId="0" fontId="7" fillId="0" borderId="0" xfId="0" applyFont="1" applyAlignment="1">
      <alignment wrapText="1"/>
    </xf>
    <xf numFmtId="0" fontId="7" fillId="6" borderId="2" xfId="5" applyFont="1" applyAlignment="1">
      <alignment wrapText="1"/>
    </xf>
    <xf numFmtId="0" fontId="19" fillId="5" borderId="1" xfId="4" applyFont="1" applyAlignment="1">
      <alignment wrapText="1"/>
    </xf>
    <xf numFmtId="0" fontId="20" fillId="5" borderId="8" xfId="4" applyFont="1" applyBorder="1" applyAlignment="1">
      <alignment wrapText="1"/>
    </xf>
    <xf numFmtId="0" fontId="20" fillId="9" borderId="3" xfId="8" applyFont="1" applyBorder="1" applyAlignment="1">
      <alignment wrapText="1"/>
    </xf>
    <xf numFmtId="0" fontId="20" fillId="9" borderId="8" xfId="8" applyFont="1" applyBorder="1" applyAlignment="1">
      <alignment wrapText="1"/>
    </xf>
    <xf numFmtId="0" fontId="7" fillId="11" borderId="3" xfId="0" applyFont="1" applyFill="1" applyBorder="1" applyAlignment="1">
      <alignment wrapText="1"/>
    </xf>
    <xf numFmtId="0" fontId="20" fillId="11" borderId="9" xfId="8" applyFont="1" applyFill="1" applyBorder="1" applyAlignment="1">
      <alignment wrapText="1"/>
    </xf>
    <xf numFmtId="2" fontId="7" fillId="12" borderId="2" xfId="5" applyNumberFormat="1" applyFont="1" applyFill="1" applyAlignment="1">
      <alignment wrapText="1"/>
    </xf>
    <xf numFmtId="0" fontId="20" fillId="12" borderId="9" xfId="8" applyFont="1" applyFill="1" applyBorder="1" applyAlignment="1">
      <alignment wrapText="1"/>
    </xf>
    <xf numFmtId="0" fontId="0" fillId="0" borderId="0" xfId="0" applyAlignment="1">
      <alignment wrapText="1"/>
    </xf>
    <xf numFmtId="0" fontId="15" fillId="4" borderId="5" xfId="3" applyFont="1" applyBorder="1" applyAlignment="1">
      <alignment horizontal="center" vertical="center" textRotation="90"/>
    </xf>
    <xf numFmtId="0" fontId="17" fillId="5" borderId="1" xfId="4" applyFont="1" applyAlignment="1">
      <alignment horizontal="center" vertical="center" textRotation="90"/>
    </xf>
    <xf numFmtId="0" fontId="18" fillId="7" borderId="5" xfId="6" applyFont="1" applyBorder="1" applyAlignment="1">
      <alignment horizontal="center" vertical="center" textRotation="90"/>
    </xf>
    <xf numFmtId="0" fontId="13" fillId="3" borderId="0" xfId="2" applyFont="1" applyAlignment="1">
      <alignment horizontal="center" vertical="center" textRotation="90"/>
    </xf>
    <xf numFmtId="0" fontId="6" fillId="10" borderId="4" xfId="9" applyFont="1" applyBorder="1" applyAlignment="1">
      <alignment horizontal="center" vertical="center" wrapText="1"/>
    </xf>
    <xf numFmtId="0" fontId="6" fillId="10" borderId="0" xfId="9" applyFont="1" applyBorder="1" applyAlignment="1">
      <alignment horizontal="center" vertical="center" wrapText="1"/>
    </xf>
    <xf numFmtId="0" fontId="9" fillId="0" borderId="0" xfId="0" applyFont="1" applyAlignment="1">
      <alignment horizontal="center"/>
    </xf>
    <xf numFmtId="0" fontId="10" fillId="6" borderId="2" xfId="5" applyFont="1" applyAlignment="1">
      <alignment horizontal="left" vertical="top" wrapText="1"/>
    </xf>
    <xf numFmtId="0" fontId="12" fillId="0" borderId="0" xfId="0" applyFont="1" applyAlignment="1">
      <alignment horizontal="center" vertical="center"/>
    </xf>
    <xf numFmtId="0" fontId="13" fillId="3" borderId="5" xfId="2" applyFont="1" applyBorder="1" applyAlignment="1">
      <alignment horizontal="center" vertical="center" textRotation="90"/>
    </xf>
    <xf numFmtId="0" fontId="14" fillId="2" borderId="5" xfId="1" applyFont="1" applyBorder="1" applyAlignment="1">
      <alignment horizontal="center" vertical="center" textRotation="90"/>
    </xf>
    <xf numFmtId="0" fontId="21" fillId="5" borderId="10" xfId="4" applyFont="1" applyBorder="1" applyAlignment="1">
      <alignment horizontal="center"/>
    </xf>
    <xf numFmtId="0" fontId="21" fillId="5" borderId="11" xfId="4" applyFont="1" applyBorder="1" applyAlignment="1">
      <alignment horizontal="center"/>
    </xf>
    <xf numFmtId="0" fontId="21" fillId="5" borderId="12" xfId="4" applyFont="1" applyBorder="1" applyAlignment="1">
      <alignment horizontal="center"/>
    </xf>
    <xf numFmtId="0" fontId="21" fillId="9" borderId="15" xfId="8" applyFont="1" applyBorder="1" applyAlignment="1">
      <alignment horizontal="center"/>
    </xf>
    <xf numFmtId="0" fontId="21" fillId="9" borderId="16" xfId="8" applyFont="1" applyBorder="1" applyAlignment="1">
      <alignment horizontal="center"/>
    </xf>
    <xf numFmtId="0" fontId="21" fillId="9" borderId="6" xfId="8" applyFont="1" applyBorder="1" applyAlignment="1">
      <alignment horizontal="center"/>
    </xf>
    <xf numFmtId="0" fontId="13" fillId="3" borderId="3" xfId="2" applyFont="1" applyBorder="1" applyAlignment="1">
      <alignment horizontal="center" vertical="center" textRotation="90"/>
    </xf>
    <xf numFmtId="0" fontId="11" fillId="0" borderId="0" xfId="0" applyFont="1" applyAlignment="1">
      <alignment horizontal="left"/>
    </xf>
  </cellXfs>
  <cellStyles count="10">
    <cellStyle name="40% - Accent5" xfId="7" builtinId="47"/>
    <cellStyle name="60% - Accent5" xfId="8" builtinId="48"/>
    <cellStyle name="Accent2" xfId="6" builtinId="33"/>
    <cellStyle name="Accent6" xfId="9" builtinId="49"/>
    <cellStyle name="Bad" xfId="2" builtinId="27"/>
    <cellStyle name="Good" xfId="1" builtinId="26"/>
    <cellStyle name="Input" xfId="4" builtinId="20"/>
    <cellStyle name="Neutral" xfId="3" builtinId="28"/>
    <cellStyle name="Normal" xfId="0" builtinId="0"/>
    <cellStyle name="Note" xfId="5"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Infrastructure</a:t>
            </a:r>
          </a:p>
        </c:rich>
      </c:tx>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'Annexure-I'!$B$10</c:f>
              <c:strCache>
                <c:ptCount val="1"/>
                <c:pt idx="0">
                  <c:v>Furniture</c:v>
                </c:pt>
              </c:strCache>
            </c:strRef>
          </c:tx>
          <c:spPr>
            <a:solidFill>
              <a:schemeClr val="accent1"/>
            </a:solidFill>
            <a:ln>
              <a:solidFill>
                <a:schemeClr val="accent1">
                  <a:lumMod val="75000"/>
                </a:schemeClr>
              </a:solidFill>
            </a:ln>
            <a:effectLst/>
            <a:scene3d>
              <a:camera prst="orthographicFront"/>
              <a:lightRig rig="threePt" dir="t"/>
            </a:scene3d>
            <a:sp3d prstMaterial="translucentPowder">
              <a:contourClr>
                <a:schemeClr val="accent1">
                  <a:lumMod val="75000"/>
                </a:schemeClr>
              </a:contourClr>
            </a:sp3d>
          </c:spPr>
          <c:invertIfNegative val="0"/>
          <c:cat>
            <c:strRef>
              <c:f>'Annexure-I'!$D$8:$G$8</c:f>
              <c:strCache>
                <c:ptCount val="4"/>
                <c:pt idx="0">
                  <c:v>2019-20</c:v>
                </c:pt>
                <c:pt idx="1">
                  <c:v>2020-21</c:v>
                </c:pt>
                <c:pt idx="2">
                  <c:v>2021-22</c:v>
                </c:pt>
                <c:pt idx="3">
                  <c:v>2022-23</c:v>
                </c:pt>
              </c:strCache>
            </c:strRef>
          </c:cat>
          <c:val>
            <c:numRef>
              <c:f>'Annexure-I'!$D$10:$G$10</c:f>
              <c:numCache>
                <c:formatCode>General</c:formatCode>
                <c:ptCount val="4"/>
                <c:pt idx="0">
                  <c:v>1588</c:v>
                </c:pt>
                <c:pt idx="1">
                  <c:v>708</c:v>
                </c:pt>
                <c:pt idx="2">
                  <c:v>1321</c:v>
                </c:pt>
                <c:pt idx="3">
                  <c:v>1393</c:v>
                </c:pt>
              </c:numCache>
            </c:numRef>
          </c:val>
          <c:extLst>
            <c:ext xmlns:c16="http://schemas.microsoft.com/office/drawing/2014/chart" uri="{C3380CC4-5D6E-409C-BE32-E72D297353CC}">
              <c16:uniqueId val="{00000000-0B7C-4CD2-9663-739AE2240204}"/>
            </c:ext>
          </c:extLst>
        </c:ser>
        <c:ser>
          <c:idx val="1"/>
          <c:order val="1"/>
          <c:tx>
            <c:strRef>
              <c:f>'Annexure-I'!$B$11</c:f>
              <c:strCache>
                <c:ptCount val="1"/>
                <c:pt idx="0">
                  <c:v>Adequacy and effectiveness of Teaching Aids used (LCD/OHP/White board/Smart board/Black-Gree Board)</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'Annexure-I'!$D$8:$G$8</c:f>
              <c:strCache>
                <c:ptCount val="4"/>
                <c:pt idx="0">
                  <c:v>2019-20</c:v>
                </c:pt>
                <c:pt idx="1">
                  <c:v>2020-21</c:v>
                </c:pt>
                <c:pt idx="2">
                  <c:v>2021-22</c:v>
                </c:pt>
                <c:pt idx="3">
                  <c:v>2022-23</c:v>
                </c:pt>
              </c:strCache>
            </c:strRef>
          </c:cat>
          <c:val>
            <c:numRef>
              <c:f>'Annexure-I'!$D$11:$G$11</c:f>
              <c:numCache>
                <c:formatCode>General</c:formatCode>
                <c:ptCount val="4"/>
                <c:pt idx="0">
                  <c:v>1545</c:v>
                </c:pt>
                <c:pt idx="1">
                  <c:v>677</c:v>
                </c:pt>
                <c:pt idx="2">
                  <c:v>1297</c:v>
                </c:pt>
                <c:pt idx="3">
                  <c:v>1461</c:v>
                </c:pt>
              </c:numCache>
            </c:numRef>
          </c:val>
          <c:extLst>
            <c:ext xmlns:c16="http://schemas.microsoft.com/office/drawing/2014/chart" uri="{C3380CC4-5D6E-409C-BE32-E72D297353CC}">
              <c16:uniqueId val="{00000001-0B7C-4CD2-9663-739AE2240204}"/>
            </c:ext>
          </c:extLst>
        </c:ser>
        <c:ser>
          <c:idx val="2"/>
          <c:order val="2"/>
          <c:tx>
            <c:strRef>
              <c:f>'Annexure-I'!$B$12</c:f>
              <c:strCache>
                <c:ptCount val="1"/>
                <c:pt idx="0">
                  <c:v>Utility of Seminar Hall to the Students</c:v>
                </c:pt>
              </c:strCache>
            </c:strRef>
          </c:tx>
          <c:spPr>
            <a:solidFill>
              <a:schemeClr val="accent3"/>
            </a:solidFill>
            <a:ln>
              <a:solidFill>
                <a:schemeClr val="accent3">
                  <a:lumMod val="75000"/>
                </a:schemeClr>
              </a:solidFill>
            </a:ln>
            <a:effectLst/>
            <a:scene3d>
              <a:camera prst="orthographicFront"/>
              <a:lightRig rig="threePt" dir="t"/>
            </a:scene3d>
            <a:sp3d prstMaterial="translucentPowder">
              <a:contourClr>
                <a:schemeClr val="accent3">
                  <a:lumMod val="75000"/>
                </a:schemeClr>
              </a:contourClr>
            </a:sp3d>
          </c:spPr>
          <c:invertIfNegative val="0"/>
          <c:cat>
            <c:strRef>
              <c:f>'Annexure-I'!$D$8:$G$8</c:f>
              <c:strCache>
                <c:ptCount val="4"/>
                <c:pt idx="0">
                  <c:v>2019-20</c:v>
                </c:pt>
                <c:pt idx="1">
                  <c:v>2020-21</c:v>
                </c:pt>
                <c:pt idx="2">
                  <c:v>2021-22</c:v>
                </c:pt>
                <c:pt idx="3">
                  <c:v>2022-23</c:v>
                </c:pt>
              </c:strCache>
            </c:strRef>
          </c:cat>
          <c:val>
            <c:numRef>
              <c:f>'Annexure-I'!$D$12:$G$12</c:f>
              <c:numCache>
                <c:formatCode>General</c:formatCode>
                <c:ptCount val="4"/>
                <c:pt idx="0">
                  <c:v>1599</c:v>
                </c:pt>
                <c:pt idx="1">
                  <c:v>675</c:v>
                </c:pt>
                <c:pt idx="2">
                  <c:v>1303</c:v>
                </c:pt>
                <c:pt idx="3">
                  <c:v>1479</c:v>
                </c:pt>
              </c:numCache>
            </c:numRef>
          </c:val>
          <c:extLst>
            <c:ext xmlns:c16="http://schemas.microsoft.com/office/drawing/2014/chart" uri="{C3380CC4-5D6E-409C-BE32-E72D297353CC}">
              <c16:uniqueId val="{00000002-0B7C-4CD2-9663-739AE2240204}"/>
            </c:ext>
          </c:extLst>
        </c:ser>
        <c:ser>
          <c:idx val="3"/>
          <c:order val="3"/>
          <c:tx>
            <c:strRef>
              <c:f>'Annexure-I'!$B$13</c:f>
              <c:strCache>
                <c:ptCount val="1"/>
                <c:pt idx="0">
                  <c:v>Computer Lab/Laboratory </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'Annexure-I'!$D$8:$G$8</c:f>
              <c:strCache>
                <c:ptCount val="4"/>
                <c:pt idx="0">
                  <c:v>2019-20</c:v>
                </c:pt>
                <c:pt idx="1">
                  <c:v>2020-21</c:v>
                </c:pt>
                <c:pt idx="2">
                  <c:v>2021-22</c:v>
                </c:pt>
                <c:pt idx="3">
                  <c:v>2022-23</c:v>
                </c:pt>
              </c:strCache>
            </c:strRef>
          </c:cat>
          <c:val>
            <c:numRef>
              <c:f>'Annexure-I'!$D$13:$G$13</c:f>
              <c:numCache>
                <c:formatCode>General</c:formatCode>
                <c:ptCount val="4"/>
                <c:pt idx="0">
                  <c:v>1552</c:v>
                </c:pt>
                <c:pt idx="1">
                  <c:v>705</c:v>
                </c:pt>
                <c:pt idx="2">
                  <c:v>1275</c:v>
                </c:pt>
                <c:pt idx="3">
                  <c:v>1483</c:v>
                </c:pt>
              </c:numCache>
            </c:numRef>
          </c:val>
          <c:extLst>
            <c:ext xmlns:c16="http://schemas.microsoft.com/office/drawing/2014/chart" uri="{C3380CC4-5D6E-409C-BE32-E72D297353CC}">
              <c16:uniqueId val="{00000003-0B7C-4CD2-9663-739AE2240204}"/>
            </c:ext>
          </c:extLst>
        </c:ser>
        <c:ser>
          <c:idx val="4"/>
          <c:order val="4"/>
          <c:tx>
            <c:strRef>
              <c:f>'Annexure-I'!$B$14</c:f>
              <c:strCache>
                <c:ptCount val="1"/>
                <c:pt idx="0">
                  <c:v>Overal Rating</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'Annexure-I'!$D$8:$G$8</c:f>
              <c:strCache>
                <c:ptCount val="4"/>
                <c:pt idx="0">
                  <c:v>2019-20</c:v>
                </c:pt>
                <c:pt idx="1">
                  <c:v>2020-21</c:v>
                </c:pt>
                <c:pt idx="2">
                  <c:v>2021-22</c:v>
                </c:pt>
                <c:pt idx="3">
                  <c:v>2022-23</c:v>
                </c:pt>
              </c:strCache>
            </c:strRef>
          </c:cat>
          <c:val>
            <c:numRef>
              <c:f>'Annexure-I'!$D$14:$G$14</c:f>
              <c:numCache>
                <c:formatCode>General</c:formatCode>
                <c:ptCount val="4"/>
                <c:pt idx="0">
                  <c:v>1643</c:v>
                </c:pt>
                <c:pt idx="1">
                  <c:v>732</c:v>
                </c:pt>
                <c:pt idx="2">
                  <c:v>1328</c:v>
                </c:pt>
                <c:pt idx="3">
                  <c:v>1494</c:v>
                </c:pt>
              </c:numCache>
            </c:numRef>
          </c:val>
          <c:extLst>
            <c:ext xmlns:c16="http://schemas.microsoft.com/office/drawing/2014/chart" uri="{C3380CC4-5D6E-409C-BE32-E72D297353CC}">
              <c16:uniqueId val="{00000004-0B7C-4CD2-9663-739AE2240204}"/>
            </c:ext>
          </c:extLst>
        </c:ser>
        <c:dLbls>
          <c:showLegendKey val="0"/>
          <c:showVal val="0"/>
          <c:showCatName val="0"/>
          <c:showSerName val="0"/>
          <c:showPercent val="0"/>
          <c:showBubbleSize val="0"/>
        </c:dLbls>
        <c:gapWidth val="150"/>
        <c:shape val="box"/>
        <c:axId val="1548772080"/>
        <c:axId val="1548759568"/>
        <c:axId val="0"/>
      </c:bar3DChart>
      <c:catAx>
        <c:axId val="154877208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48759568"/>
        <c:crosses val="autoZero"/>
        <c:auto val="1"/>
        <c:lblAlgn val="ctr"/>
        <c:lblOffset val="100"/>
        <c:noMultiLvlLbl val="0"/>
      </c:catAx>
      <c:valAx>
        <c:axId val="1548759568"/>
        <c:scaling>
          <c:orientation val="minMax"/>
        </c:scaling>
        <c:delete val="0"/>
        <c:axPos val="b"/>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4877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Administration</a:t>
            </a:r>
          </a:p>
        </c:rich>
      </c:tx>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'Annexure-I'!$B$16</c:f>
              <c:strCache>
                <c:ptCount val="1"/>
                <c:pt idx="0">
                  <c:v>Principal of the Institute</c:v>
                </c:pt>
              </c:strCache>
            </c:strRef>
          </c:tx>
          <c:spPr>
            <a:solidFill>
              <a:schemeClr val="accent1"/>
            </a:solidFill>
            <a:ln>
              <a:solidFill>
                <a:schemeClr val="accent1">
                  <a:lumMod val="75000"/>
                </a:schemeClr>
              </a:solidFill>
            </a:ln>
            <a:effectLst/>
            <a:scene3d>
              <a:camera prst="orthographicFront"/>
              <a:lightRig rig="threePt" dir="t"/>
            </a:scene3d>
            <a:sp3d prstMaterial="translucentPowder">
              <a:contourClr>
                <a:schemeClr val="accent1">
                  <a:lumMod val="75000"/>
                </a:schemeClr>
              </a:contourClr>
            </a:sp3d>
          </c:spPr>
          <c:invertIfNegative val="0"/>
          <c:cat>
            <c:strRef>
              <c:f>'Annexure-I'!$C$15:$G$15</c:f>
              <c:strCache>
                <c:ptCount val="5"/>
                <c:pt idx="0">
                  <c:v>2018-19</c:v>
                </c:pt>
                <c:pt idx="1">
                  <c:v>2019-20</c:v>
                </c:pt>
                <c:pt idx="2">
                  <c:v>2020-21</c:v>
                </c:pt>
                <c:pt idx="3">
                  <c:v>2021-22</c:v>
                </c:pt>
                <c:pt idx="4">
                  <c:v>2022-23</c:v>
                </c:pt>
              </c:strCache>
            </c:strRef>
          </c:cat>
          <c:val>
            <c:numRef>
              <c:f>'Annexure-I'!$C$16:$G$16</c:f>
              <c:numCache>
                <c:formatCode>General</c:formatCode>
                <c:ptCount val="5"/>
                <c:pt idx="0" formatCode="0">
                  <c:v>480</c:v>
                </c:pt>
                <c:pt idx="1">
                  <c:v>1778</c:v>
                </c:pt>
                <c:pt idx="2">
                  <c:v>783</c:v>
                </c:pt>
                <c:pt idx="3">
                  <c:v>1455</c:v>
                </c:pt>
                <c:pt idx="4">
                  <c:v>1645</c:v>
                </c:pt>
              </c:numCache>
            </c:numRef>
          </c:val>
          <c:extLst>
            <c:ext xmlns:c16="http://schemas.microsoft.com/office/drawing/2014/chart" uri="{C3380CC4-5D6E-409C-BE32-E72D297353CC}">
              <c16:uniqueId val="{00000000-5EE3-4D39-853F-5B649E1B475D}"/>
            </c:ext>
          </c:extLst>
        </c:ser>
        <c:ser>
          <c:idx val="1"/>
          <c:order val="1"/>
          <c:tx>
            <c:strRef>
              <c:f>'Annexure-I'!$B$17</c:f>
              <c:strCache>
                <c:ptCount val="1"/>
                <c:pt idx="0">
                  <c:v>Librarian</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'Annexure-I'!$C$15:$G$15</c:f>
              <c:strCache>
                <c:ptCount val="5"/>
                <c:pt idx="0">
                  <c:v>2018-19</c:v>
                </c:pt>
                <c:pt idx="1">
                  <c:v>2019-20</c:v>
                </c:pt>
                <c:pt idx="2">
                  <c:v>2020-21</c:v>
                </c:pt>
                <c:pt idx="3">
                  <c:v>2021-22</c:v>
                </c:pt>
                <c:pt idx="4">
                  <c:v>2022-23</c:v>
                </c:pt>
              </c:strCache>
            </c:strRef>
          </c:cat>
          <c:val>
            <c:numRef>
              <c:f>'Annexure-I'!$C$17:$G$17</c:f>
              <c:numCache>
                <c:formatCode>General</c:formatCode>
                <c:ptCount val="5"/>
                <c:pt idx="0" formatCode="0">
                  <c:v>465</c:v>
                </c:pt>
                <c:pt idx="1">
                  <c:v>1775</c:v>
                </c:pt>
                <c:pt idx="2">
                  <c:v>785</c:v>
                </c:pt>
                <c:pt idx="3">
                  <c:v>1428</c:v>
                </c:pt>
                <c:pt idx="4">
                  <c:v>1639</c:v>
                </c:pt>
              </c:numCache>
            </c:numRef>
          </c:val>
          <c:extLst>
            <c:ext xmlns:c16="http://schemas.microsoft.com/office/drawing/2014/chart" uri="{C3380CC4-5D6E-409C-BE32-E72D297353CC}">
              <c16:uniqueId val="{00000001-5EE3-4D39-853F-5B649E1B475D}"/>
            </c:ext>
          </c:extLst>
        </c:ser>
        <c:ser>
          <c:idx val="2"/>
          <c:order val="2"/>
          <c:tx>
            <c:strRef>
              <c:f>'Annexure-I'!$B$18</c:f>
              <c:strCache>
                <c:ptCount val="1"/>
                <c:pt idx="0">
                  <c:v>Accounts Department</c:v>
                </c:pt>
              </c:strCache>
            </c:strRef>
          </c:tx>
          <c:spPr>
            <a:solidFill>
              <a:schemeClr val="accent3"/>
            </a:solidFill>
            <a:ln>
              <a:solidFill>
                <a:schemeClr val="accent3">
                  <a:lumMod val="75000"/>
                </a:schemeClr>
              </a:solidFill>
            </a:ln>
            <a:effectLst/>
            <a:scene3d>
              <a:camera prst="orthographicFront"/>
              <a:lightRig rig="threePt" dir="t"/>
            </a:scene3d>
            <a:sp3d prstMaterial="translucentPowder">
              <a:contourClr>
                <a:schemeClr val="accent3">
                  <a:lumMod val="75000"/>
                </a:schemeClr>
              </a:contourClr>
            </a:sp3d>
          </c:spPr>
          <c:invertIfNegative val="0"/>
          <c:cat>
            <c:strRef>
              <c:f>'Annexure-I'!$C$15:$G$15</c:f>
              <c:strCache>
                <c:ptCount val="5"/>
                <c:pt idx="0">
                  <c:v>2018-19</c:v>
                </c:pt>
                <c:pt idx="1">
                  <c:v>2019-20</c:v>
                </c:pt>
                <c:pt idx="2">
                  <c:v>2020-21</c:v>
                </c:pt>
                <c:pt idx="3">
                  <c:v>2021-22</c:v>
                </c:pt>
                <c:pt idx="4">
                  <c:v>2022-23</c:v>
                </c:pt>
              </c:strCache>
            </c:strRef>
          </c:cat>
          <c:val>
            <c:numRef>
              <c:f>'Annexure-I'!$C$18:$G$18</c:f>
              <c:numCache>
                <c:formatCode>General</c:formatCode>
                <c:ptCount val="5"/>
                <c:pt idx="0" formatCode="0">
                  <c:v>421</c:v>
                </c:pt>
                <c:pt idx="1">
                  <c:v>1707</c:v>
                </c:pt>
                <c:pt idx="2">
                  <c:v>762</c:v>
                </c:pt>
                <c:pt idx="3">
                  <c:v>1374</c:v>
                </c:pt>
                <c:pt idx="4">
                  <c:v>1569</c:v>
                </c:pt>
              </c:numCache>
            </c:numRef>
          </c:val>
          <c:extLst>
            <c:ext xmlns:c16="http://schemas.microsoft.com/office/drawing/2014/chart" uri="{C3380CC4-5D6E-409C-BE32-E72D297353CC}">
              <c16:uniqueId val="{00000002-5EE3-4D39-853F-5B649E1B475D}"/>
            </c:ext>
          </c:extLst>
        </c:ser>
        <c:ser>
          <c:idx val="3"/>
          <c:order val="3"/>
          <c:tx>
            <c:strRef>
              <c:f>'Annexure-I'!$B$19</c:f>
              <c:strCache>
                <c:ptCount val="1"/>
                <c:pt idx="0">
                  <c:v>Clerical Staff</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'Annexure-I'!$C$15:$G$15</c:f>
              <c:strCache>
                <c:ptCount val="5"/>
                <c:pt idx="0">
                  <c:v>2018-19</c:v>
                </c:pt>
                <c:pt idx="1">
                  <c:v>2019-20</c:v>
                </c:pt>
                <c:pt idx="2">
                  <c:v>2020-21</c:v>
                </c:pt>
                <c:pt idx="3">
                  <c:v>2021-22</c:v>
                </c:pt>
                <c:pt idx="4">
                  <c:v>2022-23</c:v>
                </c:pt>
              </c:strCache>
            </c:strRef>
          </c:cat>
          <c:val>
            <c:numRef>
              <c:f>'Annexure-I'!$C$19:$G$19</c:f>
              <c:numCache>
                <c:formatCode>General</c:formatCode>
                <c:ptCount val="5"/>
                <c:pt idx="0" formatCode="0">
                  <c:v>432</c:v>
                </c:pt>
                <c:pt idx="1">
                  <c:v>1682</c:v>
                </c:pt>
                <c:pt idx="2">
                  <c:v>750</c:v>
                </c:pt>
                <c:pt idx="3">
                  <c:v>1406</c:v>
                </c:pt>
                <c:pt idx="4">
                  <c:v>1599</c:v>
                </c:pt>
              </c:numCache>
            </c:numRef>
          </c:val>
          <c:extLst>
            <c:ext xmlns:c16="http://schemas.microsoft.com/office/drawing/2014/chart" uri="{C3380CC4-5D6E-409C-BE32-E72D297353CC}">
              <c16:uniqueId val="{00000003-5EE3-4D39-853F-5B649E1B475D}"/>
            </c:ext>
          </c:extLst>
        </c:ser>
        <c:ser>
          <c:idx val="4"/>
          <c:order val="4"/>
          <c:tx>
            <c:strRef>
              <c:f>'Annexure-I'!$B$20</c:f>
              <c:strCache>
                <c:ptCount val="1"/>
                <c:pt idx="0">
                  <c:v>Overal Rating</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'Annexure-I'!$C$15:$G$15</c:f>
              <c:strCache>
                <c:ptCount val="5"/>
                <c:pt idx="0">
                  <c:v>2018-19</c:v>
                </c:pt>
                <c:pt idx="1">
                  <c:v>2019-20</c:v>
                </c:pt>
                <c:pt idx="2">
                  <c:v>2020-21</c:v>
                </c:pt>
                <c:pt idx="3">
                  <c:v>2021-22</c:v>
                </c:pt>
                <c:pt idx="4">
                  <c:v>2022-23</c:v>
                </c:pt>
              </c:strCache>
            </c:strRef>
          </c:cat>
          <c:val>
            <c:numRef>
              <c:f>'Annexure-I'!$C$20:$G$20</c:f>
              <c:numCache>
                <c:formatCode>General</c:formatCode>
                <c:ptCount val="5"/>
                <c:pt idx="0" formatCode="0">
                  <c:v>449.5</c:v>
                </c:pt>
                <c:pt idx="1">
                  <c:v>1719</c:v>
                </c:pt>
                <c:pt idx="2">
                  <c:v>773</c:v>
                </c:pt>
                <c:pt idx="3">
                  <c:v>1413</c:v>
                </c:pt>
                <c:pt idx="4">
                  <c:v>1599</c:v>
                </c:pt>
              </c:numCache>
            </c:numRef>
          </c:val>
          <c:extLst>
            <c:ext xmlns:c16="http://schemas.microsoft.com/office/drawing/2014/chart" uri="{C3380CC4-5D6E-409C-BE32-E72D297353CC}">
              <c16:uniqueId val="{00000004-5EE3-4D39-853F-5B649E1B475D}"/>
            </c:ext>
          </c:extLst>
        </c:ser>
        <c:dLbls>
          <c:showLegendKey val="0"/>
          <c:showVal val="0"/>
          <c:showCatName val="0"/>
          <c:showSerName val="0"/>
          <c:showPercent val="0"/>
          <c:showBubbleSize val="0"/>
        </c:dLbls>
        <c:gapWidth val="150"/>
        <c:shape val="box"/>
        <c:axId val="1674813968"/>
        <c:axId val="1674824304"/>
        <c:axId val="0"/>
      </c:bar3DChart>
      <c:catAx>
        <c:axId val="16748139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4824304"/>
        <c:crosses val="autoZero"/>
        <c:auto val="1"/>
        <c:lblAlgn val="ctr"/>
        <c:lblOffset val="100"/>
        <c:noMultiLvlLbl val="0"/>
      </c:catAx>
      <c:valAx>
        <c:axId val="1674824304"/>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4813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IN"/>
              <a:t>Library</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'Annexure-I'!$B$22</c:f>
              <c:strCache>
                <c:ptCount val="1"/>
                <c:pt idx="0">
                  <c:v>Quality of books offered in the Book Bank</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a:sp3d contourW="9525">
              <a:contourClr>
                <a:schemeClr val="accent1">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'Annexure-I'!$C$22:$G$22</c:f>
              <c:numCache>
                <c:formatCode>General</c:formatCode>
                <c:ptCount val="5"/>
                <c:pt idx="0" formatCode="0">
                  <c:v>442</c:v>
                </c:pt>
                <c:pt idx="1">
                  <c:v>1692</c:v>
                </c:pt>
                <c:pt idx="2">
                  <c:v>747</c:v>
                </c:pt>
                <c:pt idx="3">
                  <c:v>1361</c:v>
                </c:pt>
                <c:pt idx="4">
                  <c:v>1481</c:v>
                </c:pt>
              </c:numCache>
            </c:numRef>
          </c:val>
          <c:extLst>
            <c:ext xmlns:c16="http://schemas.microsoft.com/office/drawing/2014/chart" uri="{C3380CC4-5D6E-409C-BE32-E72D297353CC}">
              <c16:uniqueId val="{00000000-632A-47B2-991B-FFA7EB9D4CAB}"/>
            </c:ext>
          </c:extLst>
        </c:ser>
        <c:ser>
          <c:idx val="1"/>
          <c:order val="1"/>
          <c:tx>
            <c:strRef>
              <c:f>'Annexure-I'!$B$23</c:f>
              <c:strCache>
                <c:ptCount val="1"/>
                <c:pt idx="0">
                  <c:v>Adequacy of books for all subjects</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'Annexure-I'!$C$23:$G$23</c:f>
              <c:numCache>
                <c:formatCode>General</c:formatCode>
                <c:ptCount val="5"/>
                <c:pt idx="0" formatCode="0">
                  <c:v>408</c:v>
                </c:pt>
                <c:pt idx="1">
                  <c:v>1673</c:v>
                </c:pt>
                <c:pt idx="2">
                  <c:v>723</c:v>
                </c:pt>
                <c:pt idx="3">
                  <c:v>1349</c:v>
                </c:pt>
                <c:pt idx="4">
                  <c:v>1501</c:v>
                </c:pt>
              </c:numCache>
            </c:numRef>
          </c:val>
          <c:extLst>
            <c:ext xmlns:c16="http://schemas.microsoft.com/office/drawing/2014/chart" uri="{C3380CC4-5D6E-409C-BE32-E72D297353CC}">
              <c16:uniqueId val="{00000001-632A-47B2-991B-FFA7EB9D4CAB}"/>
            </c:ext>
          </c:extLst>
        </c:ser>
        <c:ser>
          <c:idx val="2"/>
          <c:order val="2"/>
          <c:tx>
            <c:strRef>
              <c:f>'Annexure-I'!$B$24</c:f>
              <c:strCache>
                <c:ptCount val="1"/>
                <c:pt idx="0">
                  <c:v>Availability of reference books</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a:sp3d contourW="9525">
              <a:contourClr>
                <a:schemeClr val="accent3">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'Annexure-I'!$C$24:$G$24</c:f>
              <c:numCache>
                <c:formatCode>General</c:formatCode>
                <c:ptCount val="5"/>
                <c:pt idx="0" formatCode="0">
                  <c:v>396</c:v>
                </c:pt>
                <c:pt idx="1">
                  <c:v>1636</c:v>
                </c:pt>
                <c:pt idx="2">
                  <c:v>741</c:v>
                </c:pt>
                <c:pt idx="3">
                  <c:v>1324</c:v>
                </c:pt>
                <c:pt idx="4">
                  <c:v>1470</c:v>
                </c:pt>
              </c:numCache>
            </c:numRef>
          </c:val>
          <c:extLst>
            <c:ext xmlns:c16="http://schemas.microsoft.com/office/drawing/2014/chart" uri="{C3380CC4-5D6E-409C-BE32-E72D297353CC}">
              <c16:uniqueId val="{00000002-632A-47B2-991B-FFA7EB9D4CAB}"/>
            </c:ext>
          </c:extLst>
        </c:ser>
        <c:ser>
          <c:idx val="3"/>
          <c:order val="3"/>
          <c:tx>
            <c:strRef>
              <c:f>'Annexure-I'!$B$25</c:f>
              <c:strCache>
                <c:ptCount val="1"/>
                <c:pt idx="0">
                  <c:v>Relevent books for syllabus</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a:sp3d contourW="9525">
              <a:contourClr>
                <a:schemeClr val="accent4">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'Annexure-I'!$C$25:$G$25</c:f>
              <c:numCache>
                <c:formatCode>General</c:formatCode>
                <c:ptCount val="5"/>
                <c:pt idx="0" formatCode="0">
                  <c:v>415</c:v>
                </c:pt>
                <c:pt idx="1">
                  <c:v>1659</c:v>
                </c:pt>
                <c:pt idx="2">
                  <c:v>741</c:v>
                </c:pt>
                <c:pt idx="3">
                  <c:v>1352</c:v>
                </c:pt>
                <c:pt idx="4">
                  <c:v>1529</c:v>
                </c:pt>
              </c:numCache>
            </c:numRef>
          </c:val>
          <c:extLst>
            <c:ext xmlns:c16="http://schemas.microsoft.com/office/drawing/2014/chart" uri="{C3380CC4-5D6E-409C-BE32-E72D297353CC}">
              <c16:uniqueId val="{00000003-632A-47B2-991B-FFA7EB9D4CAB}"/>
            </c:ext>
          </c:extLst>
        </c:ser>
        <c:ser>
          <c:idx val="4"/>
          <c:order val="4"/>
          <c:tx>
            <c:strRef>
              <c:f>'Annexure-I'!$B$26</c:f>
              <c:strCache>
                <c:ptCount val="1"/>
                <c:pt idx="0">
                  <c:v>Availability of journals</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a:sp3d contourW="9525">
              <a:contourClr>
                <a:schemeClr val="accent5">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'Annexure-I'!$C$26:$G$26</c:f>
              <c:numCache>
                <c:formatCode>General</c:formatCode>
                <c:ptCount val="5"/>
                <c:pt idx="0" formatCode="0">
                  <c:v>425</c:v>
                </c:pt>
                <c:pt idx="1">
                  <c:v>1654</c:v>
                </c:pt>
                <c:pt idx="2">
                  <c:v>718</c:v>
                </c:pt>
                <c:pt idx="3">
                  <c:v>1339</c:v>
                </c:pt>
                <c:pt idx="4">
                  <c:v>1521</c:v>
                </c:pt>
              </c:numCache>
            </c:numRef>
          </c:val>
          <c:extLst>
            <c:ext xmlns:c16="http://schemas.microsoft.com/office/drawing/2014/chart" uri="{C3380CC4-5D6E-409C-BE32-E72D297353CC}">
              <c16:uniqueId val="{00000004-632A-47B2-991B-FFA7EB9D4CAB}"/>
            </c:ext>
          </c:extLst>
        </c:ser>
        <c:ser>
          <c:idx val="5"/>
          <c:order val="5"/>
          <c:tx>
            <c:strRef>
              <c:f>'Annexure-I'!$B$27</c:f>
              <c:strCache>
                <c:ptCount val="1"/>
                <c:pt idx="0">
                  <c:v>Availability of books on advanced Topics</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a:sp3d contourW="9525">
              <a:contourClr>
                <a:schemeClr val="accent6">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'Annexure-I'!$C$27:$G$27</c:f>
              <c:numCache>
                <c:formatCode>General</c:formatCode>
                <c:ptCount val="5"/>
                <c:pt idx="0" formatCode="0">
                  <c:v>418</c:v>
                </c:pt>
                <c:pt idx="1">
                  <c:v>1636</c:v>
                </c:pt>
                <c:pt idx="2">
                  <c:v>711</c:v>
                </c:pt>
                <c:pt idx="3">
                  <c:v>1311</c:v>
                </c:pt>
                <c:pt idx="4">
                  <c:v>1509</c:v>
                </c:pt>
              </c:numCache>
            </c:numRef>
          </c:val>
          <c:extLst>
            <c:ext xmlns:c16="http://schemas.microsoft.com/office/drawing/2014/chart" uri="{C3380CC4-5D6E-409C-BE32-E72D297353CC}">
              <c16:uniqueId val="{00000005-632A-47B2-991B-FFA7EB9D4CAB}"/>
            </c:ext>
          </c:extLst>
        </c:ser>
        <c:ser>
          <c:idx val="6"/>
          <c:order val="6"/>
          <c:tx>
            <c:strRef>
              <c:f>'Annexure-I'!$B$28</c:f>
              <c:strCache>
                <c:ptCount val="1"/>
                <c:pt idx="0">
                  <c:v>Availability of News Papers</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a:sp3d contourW="9525">
              <a:contourClr>
                <a:schemeClr val="accent1">
                  <a:lumMod val="60000"/>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'Annexure-I'!$C$28:$G$28</c:f>
              <c:numCache>
                <c:formatCode>General</c:formatCode>
                <c:ptCount val="5"/>
                <c:pt idx="0" formatCode="0">
                  <c:v>480</c:v>
                </c:pt>
                <c:pt idx="1">
                  <c:v>1818</c:v>
                </c:pt>
                <c:pt idx="2">
                  <c:v>759</c:v>
                </c:pt>
                <c:pt idx="3">
                  <c:v>1318</c:v>
                </c:pt>
                <c:pt idx="4">
                  <c:v>1511</c:v>
                </c:pt>
              </c:numCache>
            </c:numRef>
          </c:val>
          <c:extLst>
            <c:ext xmlns:c16="http://schemas.microsoft.com/office/drawing/2014/chart" uri="{C3380CC4-5D6E-409C-BE32-E72D297353CC}">
              <c16:uniqueId val="{00000006-632A-47B2-991B-FFA7EB9D4CAB}"/>
            </c:ext>
          </c:extLst>
        </c:ser>
        <c:ser>
          <c:idx val="7"/>
          <c:order val="7"/>
          <c:tx>
            <c:strRef>
              <c:f>'Annexure-I'!$B$29</c:f>
              <c:strCache>
                <c:ptCount val="1"/>
                <c:pt idx="0">
                  <c:v>Availability of Magazines</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a:sp3d contourW="9525">
              <a:contourClr>
                <a:schemeClr val="accent2">
                  <a:lumMod val="60000"/>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'Annexure-I'!$C$29:$G$29</c:f>
              <c:numCache>
                <c:formatCode>General</c:formatCode>
                <c:ptCount val="5"/>
                <c:pt idx="0" formatCode="0">
                  <c:v>452</c:v>
                </c:pt>
                <c:pt idx="1">
                  <c:v>1757</c:v>
                </c:pt>
                <c:pt idx="2">
                  <c:v>726</c:v>
                </c:pt>
                <c:pt idx="3">
                  <c:v>1324</c:v>
                </c:pt>
                <c:pt idx="4">
                  <c:v>1531</c:v>
                </c:pt>
              </c:numCache>
            </c:numRef>
          </c:val>
          <c:extLst>
            <c:ext xmlns:c16="http://schemas.microsoft.com/office/drawing/2014/chart" uri="{C3380CC4-5D6E-409C-BE32-E72D297353CC}">
              <c16:uniqueId val="{00000007-632A-47B2-991B-FFA7EB9D4CAB}"/>
            </c:ext>
          </c:extLst>
        </c:ser>
        <c:ser>
          <c:idx val="8"/>
          <c:order val="8"/>
          <c:tx>
            <c:strRef>
              <c:f>'Annexure-I'!$B$30</c:f>
              <c:strCache>
                <c:ptCount val="1"/>
                <c:pt idx="0">
                  <c:v>Overal Rating</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a:sp3d contourW="9525">
              <a:contourClr>
                <a:schemeClr val="accent3">
                  <a:lumMod val="60000"/>
                  <a:shade val="95000"/>
                </a:schemeClr>
              </a:contourClr>
            </a:sp3d>
          </c:spPr>
          <c:invertIfNegative val="0"/>
          <c:cat>
            <c:strRef>
              <c:f>'Annexure-I'!$C$21:$G$21</c:f>
              <c:strCache>
                <c:ptCount val="5"/>
                <c:pt idx="0">
                  <c:v>2018-19</c:v>
                </c:pt>
                <c:pt idx="1">
                  <c:v>2019-20</c:v>
                </c:pt>
                <c:pt idx="2">
                  <c:v>2020-21</c:v>
                </c:pt>
                <c:pt idx="3">
                  <c:v>2021-22</c:v>
                </c:pt>
                <c:pt idx="4">
                  <c:v>2022-23</c:v>
                </c:pt>
              </c:strCache>
            </c:strRef>
          </c:cat>
          <c:val>
            <c:numRef>
              <c:f>'Annexure-I'!$C$30:$G$30</c:f>
              <c:numCache>
                <c:formatCode>General</c:formatCode>
                <c:ptCount val="5"/>
                <c:pt idx="0" formatCode="0">
                  <c:v>429.5</c:v>
                </c:pt>
                <c:pt idx="1">
                  <c:v>1743</c:v>
                </c:pt>
                <c:pt idx="2">
                  <c:v>753</c:v>
                </c:pt>
                <c:pt idx="3">
                  <c:v>1370</c:v>
                </c:pt>
                <c:pt idx="4">
                  <c:v>1546</c:v>
                </c:pt>
              </c:numCache>
            </c:numRef>
          </c:val>
          <c:extLst>
            <c:ext xmlns:c16="http://schemas.microsoft.com/office/drawing/2014/chart" uri="{C3380CC4-5D6E-409C-BE32-E72D297353CC}">
              <c16:uniqueId val="{00000008-632A-47B2-991B-FFA7EB9D4CAB}"/>
            </c:ext>
          </c:extLst>
        </c:ser>
        <c:dLbls>
          <c:showLegendKey val="0"/>
          <c:showVal val="0"/>
          <c:showCatName val="0"/>
          <c:showSerName val="0"/>
          <c:showPercent val="0"/>
          <c:showBubbleSize val="0"/>
        </c:dLbls>
        <c:gapWidth val="150"/>
        <c:shape val="box"/>
        <c:axId val="1674822672"/>
        <c:axId val="1674824848"/>
        <c:axId val="0"/>
      </c:bar3DChart>
      <c:catAx>
        <c:axId val="16748226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4824848"/>
        <c:crosses val="autoZero"/>
        <c:auto val="1"/>
        <c:lblAlgn val="ctr"/>
        <c:lblOffset val="100"/>
        <c:noMultiLvlLbl val="0"/>
      </c:catAx>
      <c:valAx>
        <c:axId val="16748248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4822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Canteen Cafeteria</a:t>
            </a:r>
          </a:p>
        </c:rich>
      </c:tx>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'Annexure-I'!$B$32</c:f>
              <c:strCache>
                <c:ptCount val="1"/>
                <c:pt idx="0">
                  <c:v>Availability of snacks</c:v>
                </c:pt>
              </c:strCache>
            </c:strRef>
          </c:tx>
          <c:spPr>
            <a:solidFill>
              <a:schemeClr val="accent1"/>
            </a:solidFill>
            <a:ln>
              <a:solidFill>
                <a:schemeClr val="accent1">
                  <a:lumMod val="75000"/>
                </a:schemeClr>
              </a:solidFill>
            </a:ln>
            <a:effectLst/>
            <a:scene3d>
              <a:camera prst="orthographicFront"/>
              <a:lightRig rig="threePt" dir="t"/>
            </a:scene3d>
            <a:sp3d prstMaterial="translucentPowder">
              <a:contourClr>
                <a:schemeClr val="accent1">
                  <a:lumMod val="75000"/>
                </a:schemeClr>
              </a:contourClr>
            </a:sp3d>
          </c:spPr>
          <c:invertIfNegative val="0"/>
          <c:cat>
            <c:strRef>
              <c:f>'Annexure-I'!$D$31:$G$31</c:f>
              <c:strCache>
                <c:ptCount val="4"/>
                <c:pt idx="0">
                  <c:v>2019-20</c:v>
                </c:pt>
                <c:pt idx="1">
                  <c:v>2020-21</c:v>
                </c:pt>
                <c:pt idx="2">
                  <c:v>2021-22</c:v>
                </c:pt>
                <c:pt idx="3">
                  <c:v>2022-23</c:v>
                </c:pt>
              </c:strCache>
            </c:strRef>
          </c:cat>
          <c:val>
            <c:numRef>
              <c:f>'Annexure-I'!$D$32:$G$32</c:f>
              <c:numCache>
                <c:formatCode>General</c:formatCode>
                <c:ptCount val="4"/>
                <c:pt idx="0">
                  <c:v>1228</c:v>
                </c:pt>
                <c:pt idx="1">
                  <c:v>579</c:v>
                </c:pt>
                <c:pt idx="2">
                  <c:v>977</c:v>
                </c:pt>
                <c:pt idx="3">
                  <c:v>995</c:v>
                </c:pt>
              </c:numCache>
            </c:numRef>
          </c:val>
          <c:extLst>
            <c:ext xmlns:c16="http://schemas.microsoft.com/office/drawing/2014/chart" uri="{C3380CC4-5D6E-409C-BE32-E72D297353CC}">
              <c16:uniqueId val="{00000000-D406-430A-9D66-F4EA62EE44E7}"/>
            </c:ext>
          </c:extLst>
        </c:ser>
        <c:ser>
          <c:idx val="1"/>
          <c:order val="1"/>
          <c:tx>
            <c:strRef>
              <c:f>'Annexure-I'!$B$33</c:f>
              <c:strCache>
                <c:ptCount val="1"/>
                <c:pt idx="0">
                  <c:v>Price of eatables</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'Annexure-I'!$D$31:$G$31</c:f>
              <c:strCache>
                <c:ptCount val="4"/>
                <c:pt idx="0">
                  <c:v>2019-20</c:v>
                </c:pt>
                <c:pt idx="1">
                  <c:v>2020-21</c:v>
                </c:pt>
                <c:pt idx="2">
                  <c:v>2021-22</c:v>
                </c:pt>
                <c:pt idx="3">
                  <c:v>2022-23</c:v>
                </c:pt>
              </c:strCache>
            </c:strRef>
          </c:cat>
          <c:val>
            <c:numRef>
              <c:f>'Annexure-I'!$D$33:$G$33</c:f>
              <c:numCache>
                <c:formatCode>General</c:formatCode>
                <c:ptCount val="4"/>
                <c:pt idx="0">
                  <c:v>1346</c:v>
                </c:pt>
                <c:pt idx="1">
                  <c:v>598</c:v>
                </c:pt>
                <c:pt idx="2">
                  <c:v>1024</c:v>
                </c:pt>
                <c:pt idx="3">
                  <c:v>1055</c:v>
                </c:pt>
              </c:numCache>
            </c:numRef>
          </c:val>
          <c:extLst>
            <c:ext xmlns:c16="http://schemas.microsoft.com/office/drawing/2014/chart" uri="{C3380CC4-5D6E-409C-BE32-E72D297353CC}">
              <c16:uniqueId val="{00000001-D406-430A-9D66-F4EA62EE44E7}"/>
            </c:ext>
          </c:extLst>
        </c:ser>
        <c:ser>
          <c:idx val="2"/>
          <c:order val="2"/>
          <c:tx>
            <c:strRef>
              <c:f>'Annexure-I'!$B$34</c:f>
              <c:strCache>
                <c:ptCount val="1"/>
                <c:pt idx="0">
                  <c:v>Quality of eatables</c:v>
                </c:pt>
              </c:strCache>
            </c:strRef>
          </c:tx>
          <c:spPr>
            <a:solidFill>
              <a:schemeClr val="accent3"/>
            </a:solidFill>
            <a:ln>
              <a:solidFill>
                <a:schemeClr val="accent3">
                  <a:lumMod val="75000"/>
                </a:schemeClr>
              </a:solidFill>
            </a:ln>
            <a:effectLst/>
            <a:scene3d>
              <a:camera prst="orthographicFront"/>
              <a:lightRig rig="threePt" dir="t"/>
            </a:scene3d>
            <a:sp3d prstMaterial="translucentPowder">
              <a:contourClr>
                <a:schemeClr val="accent3">
                  <a:lumMod val="75000"/>
                </a:schemeClr>
              </a:contourClr>
            </a:sp3d>
          </c:spPr>
          <c:invertIfNegative val="0"/>
          <c:cat>
            <c:strRef>
              <c:f>'Annexure-I'!$D$31:$G$31</c:f>
              <c:strCache>
                <c:ptCount val="4"/>
                <c:pt idx="0">
                  <c:v>2019-20</c:v>
                </c:pt>
                <c:pt idx="1">
                  <c:v>2020-21</c:v>
                </c:pt>
                <c:pt idx="2">
                  <c:v>2021-22</c:v>
                </c:pt>
                <c:pt idx="3">
                  <c:v>2022-23</c:v>
                </c:pt>
              </c:strCache>
            </c:strRef>
          </c:cat>
          <c:val>
            <c:numRef>
              <c:f>'Annexure-I'!$D$34:$G$34</c:f>
              <c:numCache>
                <c:formatCode>General</c:formatCode>
                <c:ptCount val="4"/>
                <c:pt idx="0">
                  <c:v>1324</c:v>
                </c:pt>
                <c:pt idx="1">
                  <c:v>615</c:v>
                </c:pt>
                <c:pt idx="2">
                  <c:v>1066</c:v>
                </c:pt>
                <c:pt idx="3">
                  <c:v>1065</c:v>
                </c:pt>
              </c:numCache>
            </c:numRef>
          </c:val>
          <c:extLst>
            <c:ext xmlns:c16="http://schemas.microsoft.com/office/drawing/2014/chart" uri="{C3380CC4-5D6E-409C-BE32-E72D297353CC}">
              <c16:uniqueId val="{00000002-D406-430A-9D66-F4EA62EE44E7}"/>
            </c:ext>
          </c:extLst>
        </c:ser>
        <c:ser>
          <c:idx val="3"/>
          <c:order val="3"/>
          <c:tx>
            <c:strRef>
              <c:f>'Annexure-I'!$B$35</c:f>
              <c:strCache>
                <c:ptCount val="1"/>
                <c:pt idx="0">
                  <c:v>Cleanliness and maintenance of the Canteen </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'Annexure-I'!$D$31:$G$31</c:f>
              <c:strCache>
                <c:ptCount val="4"/>
                <c:pt idx="0">
                  <c:v>2019-20</c:v>
                </c:pt>
                <c:pt idx="1">
                  <c:v>2020-21</c:v>
                </c:pt>
                <c:pt idx="2">
                  <c:v>2021-22</c:v>
                </c:pt>
                <c:pt idx="3">
                  <c:v>2022-23</c:v>
                </c:pt>
              </c:strCache>
            </c:strRef>
          </c:cat>
          <c:val>
            <c:numRef>
              <c:f>'Annexure-I'!$D$35:$G$35</c:f>
              <c:numCache>
                <c:formatCode>General</c:formatCode>
                <c:ptCount val="4"/>
                <c:pt idx="0">
                  <c:v>1295</c:v>
                </c:pt>
                <c:pt idx="1">
                  <c:v>622</c:v>
                </c:pt>
                <c:pt idx="2">
                  <c:v>1060</c:v>
                </c:pt>
                <c:pt idx="3">
                  <c:v>1040</c:v>
                </c:pt>
              </c:numCache>
            </c:numRef>
          </c:val>
          <c:extLst>
            <c:ext xmlns:c16="http://schemas.microsoft.com/office/drawing/2014/chart" uri="{C3380CC4-5D6E-409C-BE32-E72D297353CC}">
              <c16:uniqueId val="{00000003-D406-430A-9D66-F4EA62EE44E7}"/>
            </c:ext>
          </c:extLst>
        </c:ser>
        <c:ser>
          <c:idx val="4"/>
          <c:order val="4"/>
          <c:tx>
            <c:strRef>
              <c:f>'Annexure-I'!$B$36</c:f>
              <c:strCache>
                <c:ptCount val="1"/>
                <c:pt idx="0">
                  <c:v>Standard of Services</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'Annexure-I'!$D$31:$G$31</c:f>
              <c:strCache>
                <c:ptCount val="4"/>
                <c:pt idx="0">
                  <c:v>2019-20</c:v>
                </c:pt>
                <c:pt idx="1">
                  <c:v>2020-21</c:v>
                </c:pt>
                <c:pt idx="2">
                  <c:v>2021-22</c:v>
                </c:pt>
                <c:pt idx="3">
                  <c:v>2022-23</c:v>
                </c:pt>
              </c:strCache>
            </c:strRef>
          </c:cat>
          <c:val>
            <c:numRef>
              <c:f>'Annexure-I'!$D$36:$G$36</c:f>
              <c:numCache>
                <c:formatCode>General</c:formatCode>
                <c:ptCount val="4"/>
                <c:pt idx="0">
                  <c:v>1355</c:v>
                </c:pt>
                <c:pt idx="1">
                  <c:v>627</c:v>
                </c:pt>
                <c:pt idx="2">
                  <c:v>1096</c:v>
                </c:pt>
                <c:pt idx="3">
                  <c:v>1123</c:v>
                </c:pt>
              </c:numCache>
            </c:numRef>
          </c:val>
          <c:extLst>
            <c:ext xmlns:c16="http://schemas.microsoft.com/office/drawing/2014/chart" uri="{C3380CC4-5D6E-409C-BE32-E72D297353CC}">
              <c16:uniqueId val="{00000004-D406-430A-9D66-F4EA62EE44E7}"/>
            </c:ext>
          </c:extLst>
        </c:ser>
        <c:ser>
          <c:idx val="5"/>
          <c:order val="5"/>
          <c:tx>
            <c:strRef>
              <c:f>'Annexure-I'!$B$37</c:f>
              <c:strCache>
                <c:ptCount val="1"/>
                <c:pt idx="0">
                  <c:v>Hygiene and sanitation</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'Annexure-I'!$D$31:$G$31</c:f>
              <c:strCache>
                <c:ptCount val="4"/>
                <c:pt idx="0">
                  <c:v>2019-20</c:v>
                </c:pt>
                <c:pt idx="1">
                  <c:v>2020-21</c:v>
                </c:pt>
                <c:pt idx="2">
                  <c:v>2021-22</c:v>
                </c:pt>
                <c:pt idx="3">
                  <c:v>2022-23</c:v>
                </c:pt>
              </c:strCache>
            </c:strRef>
          </c:cat>
          <c:val>
            <c:numRef>
              <c:f>'Annexure-I'!$D$37:$G$37</c:f>
              <c:numCache>
                <c:formatCode>General</c:formatCode>
                <c:ptCount val="4"/>
                <c:pt idx="0">
                  <c:v>1384</c:v>
                </c:pt>
                <c:pt idx="1">
                  <c:v>655</c:v>
                </c:pt>
                <c:pt idx="2">
                  <c:v>1152</c:v>
                </c:pt>
                <c:pt idx="3">
                  <c:v>1145</c:v>
                </c:pt>
              </c:numCache>
            </c:numRef>
          </c:val>
          <c:extLst>
            <c:ext xmlns:c16="http://schemas.microsoft.com/office/drawing/2014/chart" uri="{C3380CC4-5D6E-409C-BE32-E72D297353CC}">
              <c16:uniqueId val="{00000005-D406-430A-9D66-F4EA62EE44E7}"/>
            </c:ext>
          </c:extLst>
        </c:ser>
        <c:ser>
          <c:idx val="6"/>
          <c:order val="6"/>
          <c:tx>
            <c:strRef>
              <c:f>'Annexure-I'!$B$38</c:f>
              <c:strCache>
                <c:ptCount val="1"/>
                <c:pt idx="0">
                  <c:v>Overal Rating</c:v>
                </c:pt>
              </c:strCache>
            </c:strRef>
          </c:tx>
          <c:spPr>
            <a:solidFill>
              <a:schemeClr val="accent1">
                <a:lumMod val="60000"/>
              </a:schemeClr>
            </a:solidFill>
            <a:ln>
              <a:solidFill>
                <a:schemeClr val="accent1">
                  <a:lumMod val="60000"/>
                  <a:lumMod val="75000"/>
                </a:schemeClr>
              </a:solidFill>
            </a:ln>
            <a:effectLst/>
            <a:scene3d>
              <a:camera prst="orthographicFront"/>
              <a:lightRig rig="threePt" dir="t"/>
            </a:scene3d>
            <a:sp3d prstMaterial="translucentPowder">
              <a:contourClr>
                <a:schemeClr val="accent1">
                  <a:lumMod val="60000"/>
                  <a:lumMod val="75000"/>
                </a:schemeClr>
              </a:contourClr>
            </a:sp3d>
          </c:spPr>
          <c:invertIfNegative val="0"/>
          <c:cat>
            <c:strRef>
              <c:f>'Annexure-I'!$D$31:$G$31</c:f>
              <c:strCache>
                <c:ptCount val="4"/>
                <c:pt idx="0">
                  <c:v>2019-20</c:v>
                </c:pt>
                <c:pt idx="1">
                  <c:v>2020-21</c:v>
                </c:pt>
                <c:pt idx="2">
                  <c:v>2021-22</c:v>
                </c:pt>
                <c:pt idx="3">
                  <c:v>2022-23</c:v>
                </c:pt>
              </c:strCache>
            </c:strRef>
          </c:cat>
          <c:val>
            <c:numRef>
              <c:f>'Annexure-I'!$D$38:$G$38</c:f>
              <c:numCache>
                <c:formatCode>General</c:formatCode>
                <c:ptCount val="4"/>
                <c:pt idx="0">
                  <c:v>1429</c:v>
                </c:pt>
                <c:pt idx="1">
                  <c:v>657</c:v>
                </c:pt>
                <c:pt idx="2">
                  <c:v>1150</c:v>
                </c:pt>
                <c:pt idx="3">
                  <c:v>1152</c:v>
                </c:pt>
              </c:numCache>
            </c:numRef>
          </c:val>
          <c:extLst>
            <c:ext xmlns:c16="http://schemas.microsoft.com/office/drawing/2014/chart" uri="{C3380CC4-5D6E-409C-BE32-E72D297353CC}">
              <c16:uniqueId val="{00000006-D406-430A-9D66-F4EA62EE44E7}"/>
            </c:ext>
          </c:extLst>
        </c:ser>
        <c:dLbls>
          <c:showLegendKey val="0"/>
          <c:showVal val="0"/>
          <c:showCatName val="0"/>
          <c:showSerName val="0"/>
          <c:showPercent val="0"/>
          <c:showBubbleSize val="0"/>
        </c:dLbls>
        <c:gapWidth val="150"/>
        <c:shape val="box"/>
        <c:axId val="1673315376"/>
        <c:axId val="1673315920"/>
        <c:axId val="0"/>
      </c:bar3DChart>
      <c:catAx>
        <c:axId val="16733153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315920"/>
        <c:crosses val="autoZero"/>
        <c:auto val="1"/>
        <c:lblAlgn val="ctr"/>
        <c:lblOffset val="100"/>
        <c:noMultiLvlLbl val="0"/>
      </c:catAx>
      <c:valAx>
        <c:axId val="1673315920"/>
        <c:scaling>
          <c:orientation val="minMax"/>
        </c:scaling>
        <c:delete val="0"/>
        <c:axPos val="b"/>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315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IN"/>
              <a:t>Cleanliness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'Annexure-I'!$B$40</c:f>
              <c:strCache>
                <c:ptCount val="1"/>
                <c:pt idx="0">
                  <c:v>Classrooms</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a:sp3d contourW="9525">
              <a:contourClr>
                <a:schemeClr val="accent6">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'Annexure-I'!$C$40:$G$40</c:f>
              <c:numCache>
                <c:formatCode>General</c:formatCode>
                <c:ptCount val="5"/>
                <c:pt idx="0" formatCode="0">
                  <c:v>351</c:v>
                </c:pt>
                <c:pt idx="1">
                  <c:v>1590</c:v>
                </c:pt>
                <c:pt idx="2">
                  <c:v>728</c:v>
                </c:pt>
                <c:pt idx="3">
                  <c:v>1363</c:v>
                </c:pt>
                <c:pt idx="4">
                  <c:v>1409</c:v>
                </c:pt>
              </c:numCache>
            </c:numRef>
          </c:val>
          <c:extLst>
            <c:ext xmlns:c16="http://schemas.microsoft.com/office/drawing/2014/chart" uri="{C3380CC4-5D6E-409C-BE32-E72D297353CC}">
              <c16:uniqueId val="{00000000-8845-4365-A3BC-D10D057A97CB}"/>
            </c:ext>
          </c:extLst>
        </c:ser>
        <c:ser>
          <c:idx val="1"/>
          <c:order val="1"/>
          <c:tx>
            <c:strRef>
              <c:f>'Annexure-I'!$B$41</c:f>
              <c:strCache>
                <c:ptCount val="1"/>
                <c:pt idx="0">
                  <c:v>Labs</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a:sp3d contourW="9525">
              <a:contourClr>
                <a:schemeClr val="accent5">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'Annexure-I'!$C$41:$G$41</c:f>
              <c:numCache>
                <c:formatCode>General</c:formatCode>
                <c:ptCount val="5"/>
                <c:pt idx="0" formatCode="0">
                  <c:v>391</c:v>
                </c:pt>
                <c:pt idx="1">
                  <c:v>1642</c:v>
                </c:pt>
                <c:pt idx="2">
                  <c:v>742</c:v>
                </c:pt>
                <c:pt idx="3">
                  <c:v>1363</c:v>
                </c:pt>
                <c:pt idx="4">
                  <c:v>1481</c:v>
                </c:pt>
              </c:numCache>
            </c:numRef>
          </c:val>
          <c:extLst>
            <c:ext xmlns:c16="http://schemas.microsoft.com/office/drawing/2014/chart" uri="{C3380CC4-5D6E-409C-BE32-E72D297353CC}">
              <c16:uniqueId val="{00000001-8845-4365-A3BC-D10D057A97CB}"/>
            </c:ext>
          </c:extLst>
        </c:ser>
        <c:ser>
          <c:idx val="2"/>
          <c:order val="2"/>
          <c:tx>
            <c:strRef>
              <c:f>'Annexure-I'!$B$42</c:f>
              <c:strCache>
                <c:ptCount val="1"/>
                <c:pt idx="0">
                  <c:v>Library</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a:sp3d contourW="9525">
              <a:contourClr>
                <a:schemeClr val="accent4">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'Annexure-I'!$C$42:$G$42</c:f>
              <c:numCache>
                <c:formatCode>General</c:formatCode>
                <c:ptCount val="5"/>
                <c:pt idx="0" formatCode="0">
                  <c:v>456</c:v>
                </c:pt>
                <c:pt idx="1">
                  <c:v>1747</c:v>
                </c:pt>
                <c:pt idx="2">
                  <c:v>772</c:v>
                </c:pt>
                <c:pt idx="3">
                  <c:v>1396</c:v>
                </c:pt>
                <c:pt idx="4">
                  <c:v>1542</c:v>
                </c:pt>
              </c:numCache>
            </c:numRef>
          </c:val>
          <c:extLst>
            <c:ext xmlns:c16="http://schemas.microsoft.com/office/drawing/2014/chart" uri="{C3380CC4-5D6E-409C-BE32-E72D297353CC}">
              <c16:uniqueId val="{00000002-8845-4365-A3BC-D10D057A97CB}"/>
            </c:ext>
          </c:extLst>
        </c:ser>
        <c:ser>
          <c:idx val="3"/>
          <c:order val="3"/>
          <c:tx>
            <c:strRef>
              <c:f>'Annexure-I'!$B$43</c:f>
              <c:strCache>
                <c:ptCount val="1"/>
                <c:pt idx="0">
                  <c:v>Corridors</c:v>
                </c:pt>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a:sp3d contourW="9525">
              <a:contourClr>
                <a:schemeClr val="accent6">
                  <a:lumMod val="60000"/>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'Annexure-I'!$C$43:$G$43</c:f>
              <c:numCache>
                <c:formatCode>General</c:formatCode>
                <c:ptCount val="5"/>
                <c:pt idx="0" formatCode="0">
                  <c:v>375</c:v>
                </c:pt>
                <c:pt idx="1">
                  <c:v>1647</c:v>
                </c:pt>
                <c:pt idx="2">
                  <c:v>750</c:v>
                </c:pt>
                <c:pt idx="3">
                  <c:v>1366</c:v>
                </c:pt>
                <c:pt idx="4">
                  <c:v>1438</c:v>
                </c:pt>
              </c:numCache>
            </c:numRef>
          </c:val>
          <c:extLst>
            <c:ext xmlns:c16="http://schemas.microsoft.com/office/drawing/2014/chart" uri="{C3380CC4-5D6E-409C-BE32-E72D297353CC}">
              <c16:uniqueId val="{00000003-8845-4365-A3BC-D10D057A97CB}"/>
            </c:ext>
          </c:extLst>
        </c:ser>
        <c:ser>
          <c:idx val="4"/>
          <c:order val="4"/>
          <c:tx>
            <c:strRef>
              <c:f>'Annexure-I'!$B$44</c:f>
              <c:strCache>
                <c:ptCount val="1"/>
                <c:pt idx="0">
                  <c:v>Toilets</c:v>
                </c:pt>
              </c:strCache>
            </c:strRef>
          </c:tx>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a:sp3d contourW="9525">
              <a:contourClr>
                <a:schemeClr val="accent5">
                  <a:lumMod val="60000"/>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'Annexure-I'!$C$44:$G$44</c:f>
              <c:numCache>
                <c:formatCode>General</c:formatCode>
                <c:ptCount val="5"/>
                <c:pt idx="0" formatCode="0">
                  <c:v>350</c:v>
                </c:pt>
                <c:pt idx="1">
                  <c:v>1476</c:v>
                </c:pt>
                <c:pt idx="2">
                  <c:v>683</c:v>
                </c:pt>
                <c:pt idx="3">
                  <c:v>1276</c:v>
                </c:pt>
                <c:pt idx="4">
                  <c:v>1049</c:v>
                </c:pt>
              </c:numCache>
            </c:numRef>
          </c:val>
          <c:extLst>
            <c:ext xmlns:c16="http://schemas.microsoft.com/office/drawing/2014/chart" uri="{C3380CC4-5D6E-409C-BE32-E72D297353CC}">
              <c16:uniqueId val="{00000004-8845-4365-A3BC-D10D057A97CB}"/>
            </c:ext>
          </c:extLst>
        </c:ser>
        <c:ser>
          <c:idx val="5"/>
          <c:order val="5"/>
          <c:tx>
            <c:strRef>
              <c:f>'Annexure-I'!$B$45</c:f>
              <c:strCache>
                <c:ptCount val="1"/>
                <c:pt idx="0">
                  <c:v>Drinking Water</c:v>
                </c:pt>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a:sp3d contourW="9525">
              <a:contourClr>
                <a:schemeClr val="accent4">
                  <a:lumMod val="60000"/>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'Annexure-I'!$C$45:$G$45</c:f>
              <c:numCache>
                <c:formatCode>General</c:formatCode>
                <c:ptCount val="5"/>
                <c:pt idx="0" formatCode="0">
                  <c:v>397</c:v>
                </c:pt>
                <c:pt idx="1">
                  <c:v>1578</c:v>
                </c:pt>
                <c:pt idx="2">
                  <c:v>711</c:v>
                </c:pt>
                <c:pt idx="3">
                  <c:v>1334</c:v>
                </c:pt>
                <c:pt idx="4">
                  <c:v>1174</c:v>
                </c:pt>
              </c:numCache>
            </c:numRef>
          </c:val>
          <c:extLst>
            <c:ext xmlns:c16="http://schemas.microsoft.com/office/drawing/2014/chart" uri="{C3380CC4-5D6E-409C-BE32-E72D297353CC}">
              <c16:uniqueId val="{00000005-8845-4365-A3BC-D10D057A97CB}"/>
            </c:ext>
          </c:extLst>
        </c:ser>
        <c:ser>
          <c:idx val="6"/>
          <c:order val="6"/>
          <c:tx>
            <c:strRef>
              <c:f>'Annexure-I'!$B$46</c:f>
              <c:strCache>
                <c:ptCount val="1"/>
                <c:pt idx="0">
                  <c:v>General area</c:v>
                </c:pt>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a:sp3d contourW="9525">
              <a:contourClr>
                <a:schemeClr val="accent6">
                  <a:lumMod val="80000"/>
                  <a:lumOff val="20000"/>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'Annexure-I'!$C$46:$G$46</c:f>
              <c:numCache>
                <c:formatCode>General</c:formatCode>
                <c:ptCount val="5"/>
                <c:pt idx="0" formatCode="0">
                  <c:v>385</c:v>
                </c:pt>
                <c:pt idx="1">
                  <c:v>1634</c:v>
                </c:pt>
                <c:pt idx="2">
                  <c:v>752</c:v>
                </c:pt>
                <c:pt idx="3">
                  <c:v>1364</c:v>
                </c:pt>
                <c:pt idx="4">
                  <c:v>1336</c:v>
                </c:pt>
              </c:numCache>
            </c:numRef>
          </c:val>
          <c:extLst>
            <c:ext xmlns:c16="http://schemas.microsoft.com/office/drawing/2014/chart" uri="{C3380CC4-5D6E-409C-BE32-E72D297353CC}">
              <c16:uniqueId val="{00000006-8845-4365-A3BC-D10D057A97CB}"/>
            </c:ext>
          </c:extLst>
        </c:ser>
        <c:ser>
          <c:idx val="7"/>
          <c:order val="7"/>
          <c:tx>
            <c:strRef>
              <c:f>'Annexure-I'!$B$47</c:f>
              <c:strCache>
                <c:ptCount val="1"/>
                <c:pt idx="0">
                  <c:v>Overal Rating</c:v>
                </c:pt>
              </c:strCache>
            </c:strRef>
          </c:tx>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a:sp3d contourW="9525">
              <a:contourClr>
                <a:schemeClr val="accent5">
                  <a:lumMod val="80000"/>
                  <a:lumOff val="20000"/>
                  <a:shade val="95000"/>
                </a:schemeClr>
              </a:contourClr>
            </a:sp3d>
          </c:spPr>
          <c:invertIfNegative val="0"/>
          <c:cat>
            <c:strRef>
              <c:f>'Annexure-I'!$C$39:$G$39</c:f>
              <c:strCache>
                <c:ptCount val="5"/>
                <c:pt idx="0">
                  <c:v>2018-19</c:v>
                </c:pt>
                <c:pt idx="1">
                  <c:v>2019-20</c:v>
                </c:pt>
                <c:pt idx="2">
                  <c:v>2020-21</c:v>
                </c:pt>
                <c:pt idx="3">
                  <c:v>2021-22</c:v>
                </c:pt>
                <c:pt idx="4">
                  <c:v>2022-23</c:v>
                </c:pt>
              </c:strCache>
            </c:strRef>
          </c:cat>
          <c:val>
            <c:numRef>
              <c:f>'Annexure-I'!$C$47:$G$47</c:f>
              <c:numCache>
                <c:formatCode>General</c:formatCode>
                <c:ptCount val="5"/>
                <c:pt idx="0" formatCode="0">
                  <c:v>386.42857142857144</c:v>
                </c:pt>
                <c:pt idx="1">
                  <c:v>1664</c:v>
                </c:pt>
                <c:pt idx="2">
                  <c:v>749</c:v>
                </c:pt>
                <c:pt idx="3">
                  <c:v>1366</c:v>
                </c:pt>
                <c:pt idx="4">
                  <c:v>1388</c:v>
                </c:pt>
              </c:numCache>
            </c:numRef>
          </c:val>
          <c:extLst>
            <c:ext xmlns:c16="http://schemas.microsoft.com/office/drawing/2014/chart" uri="{C3380CC4-5D6E-409C-BE32-E72D297353CC}">
              <c16:uniqueId val="{00000007-8845-4365-A3BC-D10D057A97CB}"/>
            </c:ext>
          </c:extLst>
        </c:ser>
        <c:dLbls>
          <c:showLegendKey val="0"/>
          <c:showVal val="0"/>
          <c:showCatName val="0"/>
          <c:showSerName val="0"/>
          <c:showPercent val="0"/>
          <c:showBubbleSize val="0"/>
        </c:dLbls>
        <c:gapWidth val="150"/>
        <c:shape val="box"/>
        <c:axId val="1673311568"/>
        <c:axId val="1673316464"/>
        <c:axId val="0"/>
      </c:bar3DChart>
      <c:catAx>
        <c:axId val="16733115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316464"/>
        <c:crosses val="autoZero"/>
        <c:auto val="1"/>
        <c:lblAlgn val="ctr"/>
        <c:lblOffset val="100"/>
        <c:noMultiLvlLbl val="0"/>
      </c:catAx>
      <c:valAx>
        <c:axId val="16733164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311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Faculty Analysis</a:t>
            </a:r>
          </a:p>
        </c:rich>
      </c:tx>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'Annexure-I'!$B$49</c:f>
              <c:strCache>
                <c:ptCount val="1"/>
                <c:pt idx="0">
                  <c:v>Subject Knowledge</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'Annexure-I'!$C$48:$G$48</c:f>
              <c:strCache>
                <c:ptCount val="5"/>
                <c:pt idx="0">
                  <c:v>2018-19</c:v>
                </c:pt>
                <c:pt idx="1">
                  <c:v>2019-20</c:v>
                </c:pt>
                <c:pt idx="2">
                  <c:v>2020-21</c:v>
                </c:pt>
                <c:pt idx="3">
                  <c:v>2021-22</c:v>
                </c:pt>
                <c:pt idx="4">
                  <c:v>2022-23</c:v>
                </c:pt>
              </c:strCache>
            </c:strRef>
          </c:cat>
          <c:val>
            <c:numRef>
              <c:f>'Annexure-I'!$C$49:$G$49</c:f>
              <c:numCache>
                <c:formatCode>General</c:formatCode>
                <c:ptCount val="5"/>
                <c:pt idx="0">
                  <c:v>1503</c:v>
                </c:pt>
                <c:pt idx="1">
                  <c:v>4351</c:v>
                </c:pt>
                <c:pt idx="2">
                  <c:v>3215</c:v>
                </c:pt>
                <c:pt idx="3">
                  <c:v>7370</c:v>
                </c:pt>
                <c:pt idx="4">
                  <c:v>4377</c:v>
                </c:pt>
              </c:numCache>
            </c:numRef>
          </c:val>
          <c:extLst>
            <c:ext xmlns:c16="http://schemas.microsoft.com/office/drawing/2014/chart" uri="{C3380CC4-5D6E-409C-BE32-E72D297353CC}">
              <c16:uniqueId val="{00000000-F751-49C5-AE02-9D5255BE7992}"/>
            </c:ext>
          </c:extLst>
        </c:ser>
        <c:ser>
          <c:idx val="1"/>
          <c:order val="1"/>
          <c:tx>
            <c:strRef>
              <c:f>'Annexure-I'!$B$50</c:f>
              <c:strCache>
                <c:ptCount val="1"/>
                <c:pt idx="0">
                  <c:v>Adequacy of teaching methodology</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'Annexure-I'!$C$48:$G$48</c:f>
              <c:strCache>
                <c:ptCount val="5"/>
                <c:pt idx="0">
                  <c:v>2018-19</c:v>
                </c:pt>
                <c:pt idx="1">
                  <c:v>2019-20</c:v>
                </c:pt>
                <c:pt idx="2">
                  <c:v>2020-21</c:v>
                </c:pt>
                <c:pt idx="3">
                  <c:v>2021-22</c:v>
                </c:pt>
                <c:pt idx="4">
                  <c:v>2022-23</c:v>
                </c:pt>
              </c:strCache>
            </c:strRef>
          </c:cat>
          <c:val>
            <c:numRef>
              <c:f>'Annexure-I'!$C$50:$G$50</c:f>
              <c:numCache>
                <c:formatCode>General</c:formatCode>
                <c:ptCount val="5"/>
                <c:pt idx="0">
                  <c:v>1395</c:v>
                </c:pt>
                <c:pt idx="1">
                  <c:v>4176</c:v>
                </c:pt>
                <c:pt idx="2">
                  <c:v>3079</c:v>
                </c:pt>
                <c:pt idx="3">
                  <c:v>7173</c:v>
                </c:pt>
                <c:pt idx="4">
                  <c:v>4310</c:v>
                </c:pt>
              </c:numCache>
            </c:numRef>
          </c:val>
          <c:extLst>
            <c:ext xmlns:c16="http://schemas.microsoft.com/office/drawing/2014/chart" uri="{C3380CC4-5D6E-409C-BE32-E72D297353CC}">
              <c16:uniqueId val="{00000001-F751-49C5-AE02-9D5255BE7992}"/>
            </c:ext>
          </c:extLst>
        </c:ser>
        <c:ser>
          <c:idx val="2"/>
          <c:order val="2"/>
          <c:tx>
            <c:strRef>
              <c:f>'Annexure-I'!$B$51</c:f>
              <c:strCache>
                <c:ptCount val="1"/>
                <c:pt idx="0">
                  <c:v>Responsiveness of student queries</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'Annexure-I'!$C$48:$G$48</c:f>
              <c:strCache>
                <c:ptCount val="5"/>
                <c:pt idx="0">
                  <c:v>2018-19</c:v>
                </c:pt>
                <c:pt idx="1">
                  <c:v>2019-20</c:v>
                </c:pt>
                <c:pt idx="2">
                  <c:v>2020-21</c:v>
                </c:pt>
                <c:pt idx="3">
                  <c:v>2021-22</c:v>
                </c:pt>
                <c:pt idx="4">
                  <c:v>2022-23</c:v>
                </c:pt>
              </c:strCache>
            </c:strRef>
          </c:cat>
          <c:val>
            <c:numRef>
              <c:f>'Annexure-I'!$C$51:$G$51</c:f>
              <c:numCache>
                <c:formatCode>General</c:formatCode>
                <c:ptCount val="5"/>
                <c:pt idx="0">
                  <c:v>1388</c:v>
                </c:pt>
                <c:pt idx="1">
                  <c:v>4166</c:v>
                </c:pt>
                <c:pt idx="2">
                  <c:v>3054</c:v>
                </c:pt>
                <c:pt idx="3">
                  <c:v>7138</c:v>
                </c:pt>
                <c:pt idx="4">
                  <c:v>4308</c:v>
                </c:pt>
              </c:numCache>
            </c:numRef>
          </c:val>
          <c:extLst>
            <c:ext xmlns:c16="http://schemas.microsoft.com/office/drawing/2014/chart" uri="{C3380CC4-5D6E-409C-BE32-E72D297353CC}">
              <c16:uniqueId val="{00000002-F751-49C5-AE02-9D5255BE7992}"/>
            </c:ext>
          </c:extLst>
        </c:ser>
        <c:ser>
          <c:idx val="3"/>
          <c:order val="3"/>
          <c:tx>
            <c:strRef>
              <c:f>'Annexure-I'!$B$52</c:f>
              <c:strCache>
                <c:ptCount val="1"/>
                <c:pt idx="0">
                  <c:v>Adequate coverage of course content</c:v>
                </c:pt>
              </c:strCache>
            </c:strRef>
          </c:tx>
          <c:spPr>
            <a:solidFill>
              <a:schemeClr val="accent2">
                <a:lumMod val="60000"/>
              </a:schemeClr>
            </a:solidFill>
            <a:ln>
              <a:solidFill>
                <a:schemeClr val="accent2">
                  <a:lumMod val="60000"/>
                  <a:lumMod val="75000"/>
                </a:schemeClr>
              </a:solidFill>
            </a:ln>
            <a:effectLst/>
            <a:scene3d>
              <a:camera prst="orthographicFront"/>
              <a:lightRig rig="threePt" dir="t"/>
            </a:scene3d>
            <a:sp3d prstMaterial="translucentPowder">
              <a:contourClr>
                <a:schemeClr val="accent2">
                  <a:lumMod val="60000"/>
                  <a:lumMod val="75000"/>
                </a:schemeClr>
              </a:contourClr>
            </a:sp3d>
          </c:spPr>
          <c:invertIfNegative val="0"/>
          <c:cat>
            <c:strRef>
              <c:f>'Annexure-I'!$C$48:$G$48</c:f>
              <c:strCache>
                <c:ptCount val="5"/>
                <c:pt idx="0">
                  <c:v>2018-19</c:v>
                </c:pt>
                <c:pt idx="1">
                  <c:v>2019-20</c:v>
                </c:pt>
                <c:pt idx="2">
                  <c:v>2020-21</c:v>
                </c:pt>
                <c:pt idx="3">
                  <c:v>2021-22</c:v>
                </c:pt>
                <c:pt idx="4">
                  <c:v>2022-23</c:v>
                </c:pt>
              </c:strCache>
            </c:strRef>
          </c:cat>
          <c:val>
            <c:numRef>
              <c:f>'Annexure-I'!$C$52:$G$52</c:f>
              <c:numCache>
                <c:formatCode>General</c:formatCode>
                <c:ptCount val="5"/>
                <c:pt idx="0">
                  <c:v>1460</c:v>
                </c:pt>
                <c:pt idx="1">
                  <c:v>4174</c:v>
                </c:pt>
                <c:pt idx="2">
                  <c:v>3036</c:v>
                </c:pt>
                <c:pt idx="3">
                  <c:v>7133</c:v>
                </c:pt>
                <c:pt idx="4">
                  <c:v>4370</c:v>
                </c:pt>
              </c:numCache>
            </c:numRef>
          </c:val>
          <c:extLst>
            <c:ext xmlns:c16="http://schemas.microsoft.com/office/drawing/2014/chart" uri="{C3380CC4-5D6E-409C-BE32-E72D297353CC}">
              <c16:uniqueId val="{00000003-F751-49C5-AE02-9D5255BE7992}"/>
            </c:ext>
          </c:extLst>
        </c:ser>
        <c:ser>
          <c:idx val="4"/>
          <c:order val="4"/>
          <c:tx>
            <c:strRef>
              <c:f>'Annexure-I'!$B$53</c:f>
              <c:strCache>
                <c:ptCount val="1"/>
                <c:pt idx="0">
                  <c:v>Regularity &amp; Punctuality</c:v>
                </c:pt>
              </c:strCache>
            </c:strRef>
          </c:tx>
          <c:spPr>
            <a:solidFill>
              <a:schemeClr val="accent4">
                <a:lumMod val="60000"/>
              </a:schemeClr>
            </a:solidFill>
            <a:ln>
              <a:solidFill>
                <a:schemeClr val="accent4">
                  <a:lumMod val="60000"/>
                  <a:lumMod val="75000"/>
                </a:schemeClr>
              </a:solidFill>
            </a:ln>
            <a:effectLst/>
            <a:scene3d>
              <a:camera prst="orthographicFront"/>
              <a:lightRig rig="threePt" dir="t"/>
            </a:scene3d>
            <a:sp3d prstMaterial="translucentPowder">
              <a:contourClr>
                <a:schemeClr val="accent4">
                  <a:lumMod val="60000"/>
                  <a:lumMod val="75000"/>
                </a:schemeClr>
              </a:contourClr>
            </a:sp3d>
          </c:spPr>
          <c:invertIfNegative val="0"/>
          <c:cat>
            <c:strRef>
              <c:f>'Annexure-I'!$C$48:$G$48</c:f>
              <c:strCache>
                <c:ptCount val="5"/>
                <c:pt idx="0">
                  <c:v>2018-19</c:v>
                </c:pt>
                <c:pt idx="1">
                  <c:v>2019-20</c:v>
                </c:pt>
                <c:pt idx="2">
                  <c:v>2020-21</c:v>
                </c:pt>
                <c:pt idx="3">
                  <c:v>2021-22</c:v>
                </c:pt>
                <c:pt idx="4">
                  <c:v>2022-23</c:v>
                </c:pt>
              </c:strCache>
            </c:strRef>
          </c:cat>
          <c:val>
            <c:numRef>
              <c:f>'Annexure-I'!$C$53:$G$53</c:f>
              <c:numCache>
                <c:formatCode>General</c:formatCode>
                <c:ptCount val="5"/>
                <c:pt idx="0">
                  <c:v>1471</c:v>
                </c:pt>
                <c:pt idx="1">
                  <c:v>4258</c:v>
                </c:pt>
                <c:pt idx="2">
                  <c:v>3138</c:v>
                </c:pt>
                <c:pt idx="3">
                  <c:v>7255</c:v>
                </c:pt>
                <c:pt idx="4">
                  <c:v>4391</c:v>
                </c:pt>
              </c:numCache>
            </c:numRef>
          </c:val>
          <c:extLst>
            <c:ext xmlns:c16="http://schemas.microsoft.com/office/drawing/2014/chart" uri="{C3380CC4-5D6E-409C-BE32-E72D297353CC}">
              <c16:uniqueId val="{00000004-F751-49C5-AE02-9D5255BE7992}"/>
            </c:ext>
          </c:extLst>
        </c:ser>
        <c:ser>
          <c:idx val="5"/>
          <c:order val="5"/>
          <c:tx>
            <c:strRef>
              <c:f>'Annexure-I'!$B$54</c:f>
              <c:strCache>
                <c:ptCount val="1"/>
                <c:pt idx="0">
                  <c:v>Overall Rating</c:v>
                </c:pt>
              </c:strCache>
            </c:strRef>
          </c:tx>
          <c:spPr>
            <a:solidFill>
              <a:schemeClr val="accent6">
                <a:lumMod val="60000"/>
              </a:schemeClr>
            </a:solidFill>
            <a:ln>
              <a:solidFill>
                <a:schemeClr val="accent6">
                  <a:lumMod val="60000"/>
                  <a:lumMod val="75000"/>
                </a:schemeClr>
              </a:solidFill>
            </a:ln>
            <a:effectLst/>
            <a:scene3d>
              <a:camera prst="orthographicFront"/>
              <a:lightRig rig="threePt" dir="t"/>
            </a:scene3d>
            <a:sp3d prstMaterial="translucentPowder">
              <a:contourClr>
                <a:schemeClr val="accent6">
                  <a:lumMod val="60000"/>
                  <a:lumMod val="75000"/>
                </a:schemeClr>
              </a:contourClr>
            </a:sp3d>
          </c:spPr>
          <c:invertIfNegative val="0"/>
          <c:cat>
            <c:strRef>
              <c:f>'Annexure-I'!$C$48:$G$48</c:f>
              <c:strCache>
                <c:ptCount val="5"/>
                <c:pt idx="0">
                  <c:v>2018-19</c:v>
                </c:pt>
                <c:pt idx="1">
                  <c:v>2019-20</c:v>
                </c:pt>
                <c:pt idx="2">
                  <c:v>2020-21</c:v>
                </c:pt>
                <c:pt idx="3">
                  <c:v>2021-22</c:v>
                </c:pt>
                <c:pt idx="4">
                  <c:v>2022-23</c:v>
                </c:pt>
              </c:strCache>
            </c:strRef>
          </c:cat>
          <c:val>
            <c:numRef>
              <c:f>'Annexure-I'!$C$54:$G$54</c:f>
              <c:numCache>
                <c:formatCode>General</c:formatCode>
                <c:ptCount val="5"/>
                <c:pt idx="0" formatCode="0">
                  <c:v>1443.4</c:v>
                </c:pt>
                <c:pt idx="1">
                  <c:v>4192</c:v>
                </c:pt>
                <c:pt idx="2">
                  <c:v>3072</c:v>
                </c:pt>
                <c:pt idx="3">
                  <c:v>7123</c:v>
                </c:pt>
                <c:pt idx="4">
                  <c:v>4309</c:v>
                </c:pt>
              </c:numCache>
            </c:numRef>
          </c:val>
          <c:extLst>
            <c:ext xmlns:c16="http://schemas.microsoft.com/office/drawing/2014/chart" uri="{C3380CC4-5D6E-409C-BE32-E72D297353CC}">
              <c16:uniqueId val="{00000005-F751-49C5-AE02-9D5255BE7992}"/>
            </c:ext>
          </c:extLst>
        </c:ser>
        <c:dLbls>
          <c:showLegendKey val="0"/>
          <c:showVal val="0"/>
          <c:showCatName val="0"/>
          <c:showSerName val="0"/>
          <c:showPercent val="0"/>
          <c:showBubbleSize val="0"/>
        </c:dLbls>
        <c:gapWidth val="150"/>
        <c:shape val="box"/>
        <c:axId val="1673320816"/>
        <c:axId val="1673317552"/>
        <c:axId val="0"/>
      </c:bar3DChart>
      <c:catAx>
        <c:axId val="16733208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317552"/>
        <c:crosses val="autoZero"/>
        <c:auto val="1"/>
        <c:lblAlgn val="ctr"/>
        <c:lblOffset val="100"/>
        <c:noMultiLvlLbl val="0"/>
      </c:catAx>
      <c:valAx>
        <c:axId val="1673317552"/>
        <c:scaling>
          <c:orientation val="minMax"/>
        </c:scaling>
        <c:delete val="0"/>
        <c:axPos val="b"/>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32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2.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3.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28575</xdr:colOff>
      <xdr:row>3</xdr:row>
      <xdr:rowOff>342898</xdr:rowOff>
    </xdr:from>
    <xdr:to>
      <xdr:col>17</xdr:col>
      <xdr:colOff>580575</xdr:colOff>
      <xdr:row>26</xdr:row>
      <xdr:rowOff>37423</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576263</xdr:colOff>
      <xdr:row>3</xdr:row>
      <xdr:rowOff>352425</xdr:rowOff>
    </xdr:from>
    <xdr:to>
      <xdr:col>23</xdr:col>
      <xdr:colOff>518663</xdr:colOff>
      <xdr:row>26</xdr:row>
      <xdr:rowOff>46950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519111</xdr:colOff>
      <xdr:row>3</xdr:row>
      <xdr:rowOff>342900</xdr:rowOff>
    </xdr:from>
    <xdr:to>
      <xdr:col>29</xdr:col>
      <xdr:colOff>461511</xdr:colOff>
      <xdr:row>26</xdr:row>
      <xdr:rowOff>37425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33337</xdr:colOff>
      <xdr:row>26</xdr:row>
      <xdr:rowOff>38099</xdr:rowOff>
    </xdr:from>
    <xdr:to>
      <xdr:col>17</xdr:col>
      <xdr:colOff>585337</xdr:colOff>
      <xdr:row>51</xdr:row>
      <xdr:rowOff>123149</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585787</xdr:colOff>
      <xdr:row>26</xdr:row>
      <xdr:rowOff>28573</xdr:rowOff>
    </xdr:from>
    <xdr:to>
      <xdr:col>23</xdr:col>
      <xdr:colOff>528187</xdr:colOff>
      <xdr:row>51</xdr:row>
      <xdr:rowOff>113623</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519112</xdr:colOff>
      <xdr:row>26</xdr:row>
      <xdr:rowOff>19050</xdr:rowOff>
    </xdr:from>
    <xdr:to>
      <xdr:col>29</xdr:col>
      <xdr:colOff>461512</xdr:colOff>
      <xdr:row>51</xdr:row>
      <xdr:rowOff>104100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58</xdr:row>
      <xdr:rowOff>0</xdr:rowOff>
    </xdr:from>
    <xdr:to>
      <xdr:col>1</xdr:col>
      <xdr:colOff>1327150</xdr:colOff>
      <xdr:row>60</xdr:row>
      <xdr:rowOff>17145</xdr:rowOff>
    </xdr:to>
    <xdr:pic>
      <xdr:nvPicPr>
        <xdr:cNvPr id="8" name="Picture 7">
          <a:extLst>
            <a:ext uri="{FF2B5EF4-FFF2-40B4-BE49-F238E27FC236}">
              <a16:creationId xmlns:a16="http://schemas.microsoft.com/office/drawing/2014/main" id="{6298BE9F-803B-48D6-8BC1-AB90E5316AF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9600" y="15954375"/>
          <a:ext cx="1327150" cy="398145"/>
        </a:xfrm>
        <a:prstGeom prst="rect">
          <a:avLst/>
        </a:prstGeom>
      </xdr:spPr>
    </xdr:pic>
    <xdr:clientData/>
  </xdr:twoCellAnchor>
  <xdr:twoCellAnchor editAs="oneCell">
    <xdr:from>
      <xdr:col>14</xdr:col>
      <xdr:colOff>0</xdr:colOff>
      <xdr:row>54</xdr:row>
      <xdr:rowOff>85725</xdr:rowOff>
    </xdr:from>
    <xdr:to>
      <xdr:col>16</xdr:col>
      <xdr:colOff>480060</xdr:colOff>
      <xdr:row>60</xdr:row>
      <xdr:rowOff>43180</xdr:rowOff>
    </xdr:to>
    <xdr:pic>
      <xdr:nvPicPr>
        <xdr:cNvPr id="9" name="Picture 8">
          <a:extLst>
            <a:ext uri="{FF2B5EF4-FFF2-40B4-BE49-F238E27FC236}">
              <a16:creationId xmlns:a16="http://schemas.microsoft.com/office/drawing/2014/main" id="{0CE3D825-A61E-47E6-927A-AA68580243F2}"/>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067800" y="15278100"/>
          <a:ext cx="1699260" cy="1100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581025</xdr:colOff>
      <xdr:row>50</xdr:row>
      <xdr:rowOff>66675</xdr:rowOff>
    </xdr:from>
    <xdr:to>
      <xdr:col>16</xdr:col>
      <xdr:colOff>241935</xdr:colOff>
      <xdr:row>56</xdr:row>
      <xdr:rowOff>24130</xdr:rowOff>
    </xdr:to>
    <xdr:pic>
      <xdr:nvPicPr>
        <xdr:cNvPr id="2" name="Picture 1">
          <a:extLst>
            <a:ext uri="{FF2B5EF4-FFF2-40B4-BE49-F238E27FC236}">
              <a16:creationId xmlns:a16="http://schemas.microsoft.com/office/drawing/2014/main" id="{705438AF-0D05-4148-8198-BEFF2E95F5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4475" y="11439525"/>
          <a:ext cx="1699260" cy="1100455"/>
        </a:xfrm>
        <a:prstGeom prst="rect">
          <a:avLst/>
        </a:prstGeom>
      </xdr:spPr>
    </xdr:pic>
    <xdr:clientData/>
  </xdr:twoCellAnchor>
  <xdr:twoCellAnchor editAs="oneCell">
    <xdr:from>
      <xdr:col>1</xdr:col>
      <xdr:colOff>0</xdr:colOff>
      <xdr:row>53</xdr:row>
      <xdr:rowOff>171450</xdr:rowOff>
    </xdr:from>
    <xdr:to>
      <xdr:col>1</xdr:col>
      <xdr:colOff>1327150</xdr:colOff>
      <xdr:row>55</xdr:row>
      <xdr:rowOff>188595</xdr:rowOff>
    </xdr:to>
    <xdr:pic>
      <xdr:nvPicPr>
        <xdr:cNvPr id="3" name="Picture 2">
          <a:extLst>
            <a:ext uri="{FF2B5EF4-FFF2-40B4-BE49-F238E27FC236}">
              <a16:creationId xmlns:a16="http://schemas.microsoft.com/office/drawing/2014/main" id="{4F9C3DD0-1150-415A-94A4-2363625EC8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2115800"/>
          <a:ext cx="1327150" cy="398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l%20Verma/Downloads/Comparative-Analysis-Student-Feedback-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ure-I"/>
      <sheetName val="Annesure-II"/>
    </sheetNames>
    <sheetDataSet>
      <sheetData sheetId="0" refreshError="1">
        <row r="8">
          <cell r="H8" t="str">
            <v>2018-19</v>
          </cell>
          <cell r="I8" t="str">
            <v>2019-20</v>
          </cell>
          <cell r="J8" t="str">
            <v>2020-21</v>
          </cell>
        </row>
        <row r="15">
          <cell r="H15" t="str">
            <v>2018-19</v>
          </cell>
          <cell r="I15" t="str">
            <v>2019-20</v>
          </cell>
          <cell r="J15" t="str">
            <v>2020-21</v>
          </cell>
          <cell r="K15" t="str">
            <v>2021-22</v>
          </cell>
        </row>
        <row r="21">
          <cell r="H21" t="str">
            <v>2018-19</v>
          </cell>
          <cell r="I21" t="str">
            <v>2019-20</v>
          </cell>
          <cell r="J21" t="str">
            <v>2020-21</v>
          </cell>
          <cell r="K21" t="str">
            <v>2021-22</v>
          </cell>
        </row>
        <row r="31">
          <cell r="H31" t="str">
            <v>2018-19</v>
          </cell>
          <cell r="I31" t="str">
            <v>2019-20</v>
          </cell>
          <cell r="J31" t="str">
            <v>2020-21</v>
          </cell>
          <cell r="K31" t="str">
            <v>2021-22</v>
          </cell>
        </row>
        <row r="39">
          <cell r="H39" t="str">
            <v>2018-19</v>
          </cell>
          <cell r="I39" t="str">
            <v>2019-20</v>
          </cell>
          <cell r="J39" t="str">
            <v>2020-21</v>
          </cell>
          <cell r="K39" t="str">
            <v>2021-22</v>
          </cell>
        </row>
        <row r="48">
          <cell r="H48" t="str">
            <v>2018-19</v>
          </cell>
          <cell r="I48" t="str">
            <v>2019-20</v>
          </cell>
          <cell r="J48" t="str">
            <v>2020-21</v>
          </cell>
          <cell r="K48" t="str">
            <v>2021-22</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1"/>
  <sheetViews>
    <sheetView tabSelected="1" workbookViewId="0">
      <selection activeCell="P69" sqref="P69"/>
    </sheetView>
  </sheetViews>
  <sheetFormatPr defaultRowHeight="15" x14ac:dyDescent="0.25"/>
  <cols>
    <col min="2" max="2" width="24.7109375" customWidth="1"/>
    <col min="8" max="9" width="7.85546875" customWidth="1"/>
    <col min="10" max="10" width="7.28515625" customWidth="1"/>
    <col min="11" max="12" width="7.5703125" customWidth="1"/>
  </cols>
  <sheetData>
    <row r="1" spans="1:29" ht="28.5" x14ac:dyDescent="0.45">
      <c r="A1" s="71" t="s">
        <v>60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row>
    <row r="2" spans="1:29" ht="28.5" x14ac:dyDescent="0.45">
      <c r="A2" s="1"/>
      <c r="B2" s="1"/>
      <c r="C2" s="1"/>
      <c r="D2" s="1"/>
      <c r="E2" s="1"/>
      <c r="F2" s="1"/>
      <c r="G2" s="1"/>
      <c r="H2" s="1"/>
      <c r="I2" s="1"/>
      <c r="J2" s="1"/>
      <c r="K2" s="1"/>
      <c r="L2" s="49"/>
      <c r="M2" s="1"/>
      <c r="N2" s="1"/>
      <c r="O2" s="1"/>
      <c r="P2" s="1"/>
      <c r="Q2" s="1"/>
      <c r="R2" s="1"/>
      <c r="S2" s="1"/>
      <c r="T2" s="1"/>
      <c r="U2" s="1"/>
      <c r="V2" s="1"/>
      <c r="W2" s="1"/>
      <c r="X2" s="1"/>
      <c r="Y2" s="1"/>
      <c r="Z2" s="1"/>
      <c r="AA2" s="1"/>
      <c r="AB2" s="1"/>
      <c r="AC2" s="1"/>
    </row>
    <row r="3" spans="1:29" ht="215.25" customHeight="1" x14ac:dyDescent="0.45">
      <c r="A3" s="1"/>
      <c r="B3" s="72" t="s">
        <v>61</v>
      </c>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1:29" ht="28.5" x14ac:dyDescent="0.45">
      <c r="A4" s="1"/>
      <c r="B4" s="2" t="s">
        <v>0</v>
      </c>
      <c r="C4" s="2"/>
      <c r="D4" s="2"/>
      <c r="E4" s="2"/>
      <c r="F4" s="2"/>
      <c r="G4" s="2"/>
      <c r="H4" s="2"/>
      <c r="I4" s="2"/>
      <c r="J4" s="2"/>
      <c r="K4" s="2"/>
      <c r="L4" s="2"/>
      <c r="M4" s="2"/>
      <c r="N4" s="2"/>
      <c r="O4" s="2"/>
      <c r="P4" s="2"/>
      <c r="Q4" s="2"/>
      <c r="R4" s="2"/>
      <c r="S4" s="2"/>
      <c r="T4" s="2"/>
      <c r="U4" s="2"/>
      <c r="V4" s="2"/>
      <c r="W4" s="2"/>
      <c r="X4" s="2"/>
      <c r="Y4" s="2"/>
      <c r="Z4" s="2"/>
      <c r="AA4" s="2"/>
      <c r="AB4" s="2"/>
      <c r="AC4" s="2"/>
    </row>
    <row r="5" spans="1:29" ht="15" customHeight="1" x14ac:dyDescent="0.25">
      <c r="A5" s="3"/>
      <c r="C5" s="4" t="s">
        <v>1</v>
      </c>
      <c r="D5" s="4" t="s">
        <v>2</v>
      </c>
      <c r="E5" s="4" t="s">
        <v>3</v>
      </c>
      <c r="F5" s="4" t="s">
        <v>4</v>
      </c>
      <c r="G5" s="4" t="s">
        <v>58</v>
      </c>
      <c r="H5" s="69" t="s">
        <v>5</v>
      </c>
      <c r="I5" s="70"/>
      <c r="J5" s="70"/>
      <c r="K5" s="70"/>
      <c r="L5" s="70"/>
    </row>
    <row r="6" spans="1:29" x14ac:dyDescent="0.25">
      <c r="A6" s="73"/>
      <c r="B6" s="36" t="s">
        <v>6</v>
      </c>
      <c r="C6" s="4">
        <v>150</v>
      </c>
      <c r="D6" s="4">
        <v>586</v>
      </c>
      <c r="E6" s="4">
        <v>212</v>
      </c>
      <c r="F6" s="4">
        <v>466</v>
      </c>
      <c r="G6" s="4">
        <v>543</v>
      </c>
      <c r="H6" s="69"/>
      <c r="I6" s="70"/>
      <c r="J6" s="70"/>
      <c r="K6" s="70"/>
      <c r="L6" s="70"/>
    </row>
    <row r="7" spans="1:29" x14ac:dyDescent="0.25">
      <c r="A7" s="73"/>
      <c r="B7" s="36" t="s">
        <v>7</v>
      </c>
      <c r="C7" s="4">
        <v>110</v>
      </c>
      <c r="D7" s="4">
        <v>415</v>
      </c>
      <c r="E7" s="4">
        <v>189</v>
      </c>
      <c r="F7" s="4">
        <v>339</v>
      </c>
      <c r="G7" s="4">
        <v>438</v>
      </c>
      <c r="H7" s="69"/>
      <c r="I7" s="70"/>
      <c r="J7" s="70"/>
      <c r="K7" s="70"/>
      <c r="L7" s="70"/>
    </row>
    <row r="8" spans="1:29" x14ac:dyDescent="0.25">
      <c r="A8" s="5"/>
      <c r="B8" s="37"/>
      <c r="C8" s="4" t="s">
        <v>1</v>
      </c>
      <c r="D8" s="4" t="s">
        <v>2</v>
      </c>
      <c r="E8" s="4" t="s">
        <v>3</v>
      </c>
      <c r="F8" s="4" t="s">
        <v>4</v>
      </c>
      <c r="G8" s="4" t="s">
        <v>58</v>
      </c>
      <c r="H8" s="9" t="s">
        <v>1</v>
      </c>
      <c r="I8" s="9" t="s">
        <v>2</v>
      </c>
      <c r="J8" s="9" t="s">
        <v>3</v>
      </c>
      <c r="K8" s="9" t="s">
        <v>4</v>
      </c>
      <c r="L8" s="9" t="s">
        <v>58</v>
      </c>
    </row>
    <row r="9" spans="1:29" x14ac:dyDescent="0.25">
      <c r="A9" s="74" t="s">
        <v>8</v>
      </c>
      <c r="B9" s="7" t="s">
        <v>9</v>
      </c>
      <c r="C9" s="4">
        <v>372</v>
      </c>
      <c r="D9" s="4">
        <v>1593</v>
      </c>
      <c r="E9" s="4">
        <v>722</v>
      </c>
      <c r="F9" s="4">
        <v>1341</v>
      </c>
      <c r="G9" s="4">
        <v>1412</v>
      </c>
      <c r="H9" s="6">
        <f t="shared" ref="H9:H14" si="0">C9/110</f>
        <v>3.3818181818181818</v>
      </c>
      <c r="I9" s="6">
        <f t="shared" ref="I9:I14" si="1">D9/415</f>
        <v>3.83855421686747</v>
      </c>
      <c r="J9" s="6">
        <f t="shared" ref="J9:J14" si="2">E9/189</f>
        <v>3.82010582010582</v>
      </c>
      <c r="K9" s="6">
        <f>F9/339</f>
        <v>3.9557522123893807</v>
      </c>
      <c r="L9" s="6">
        <f>G9/438</f>
        <v>3.2237442922374431</v>
      </c>
    </row>
    <row r="10" spans="1:29" x14ac:dyDescent="0.25">
      <c r="A10" s="74"/>
      <c r="B10" s="7" t="s">
        <v>10</v>
      </c>
      <c r="C10" s="4">
        <v>371</v>
      </c>
      <c r="D10" s="4">
        <v>1588</v>
      </c>
      <c r="E10" s="4">
        <v>708</v>
      </c>
      <c r="F10" s="4">
        <v>1321</v>
      </c>
      <c r="G10" s="4">
        <v>1393</v>
      </c>
      <c r="H10" s="6">
        <f t="shared" si="0"/>
        <v>3.3727272727272726</v>
      </c>
      <c r="I10" s="6">
        <f t="shared" si="1"/>
        <v>3.8265060240963855</v>
      </c>
      <c r="J10" s="6">
        <f t="shared" si="2"/>
        <v>3.746031746031746</v>
      </c>
      <c r="K10" s="6">
        <f t="shared" ref="K10:K47" si="3">F10/339</f>
        <v>3.8967551622418881</v>
      </c>
      <c r="L10" s="6">
        <f t="shared" ref="L10:L14" si="4">G10/438</f>
        <v>3.1803652968036529</v>
      </c>
    </row>
    <row r="11" spans="1:29" ht="63.75" x14ac:dyDescent="0.25">
      <c r="A11" s="74"/>
      <c r="B11" s="7" t="s">
        <v>11</v>
      </c>
      <c r="C11" s="4">
        <v>377</v>
      </c>
      <c r="D11" s="4">
        <v>1545</v>
      </c>
      <c r="E11" s="4">
        <v>677</v>
      </c>
      <c r="F11" s="4">
        <v>1297</v>
      </c>
      <c r="G11" s="4">
        <v>1461</v>
      </c>
      <c r="H11" s="6">
        <f t="shared" si="0"/>
        <v>3.4272727272727272</v>
      </c>
      <c r="I11" s="6">
        <f t="shared" si="1"/>
        <v>3.7228915662650603</v>
      </c>
      <c r="J11" s="6">
        <f t="shared" si="2"/>
        <v>3.5820105820105819</v>
      </c>
      <c r="K11" s="6">
        <f t="shared" si="3"/>
        <v>3.8259587020648969</v>
      </c>
      <c r="L11" s="6">
        <f t="shared" si="4"/>
        <v>3.3356164383561642</v>
      </c>
    </row>
    <row r="12" spans="1:29" ht="25.5" x14ac:dyDescent="0.25">
      <c r="A12" s="74"/>
      <c r="B12" s="7" t="s">
        <v>12</v>
      </c>
      <c r="C12" s="4">
        <v>381</v>
      </c>
      <c r="D12" s="4">
        <v>1599</v>
      </c>
      <c r="E12" s="4">
        <v>675</v>
      </c>
      <c r="F12" s="4">
        <v>1303</v>
      </c>
      <c r="G12" s="4">
        <v>1479</v>
      </c>
      <c r="H12" s="6">
        <f t="shared" si="0"/>
        <v>3.4636363636363638</v>
      </c>
      <c r="I12" s="6">
        <f t="shared" si="1"/>
        <v>3.8530120481927712</v>
      </c>
      <c r="J12" s="6">
        <f t="shared" si="2"/>
        <v>3.5714285714285716</v>
      </c>
      <c r="K12" s="6">
        <f t="shared" si="3"/>
        <v>3.8436578171091447</v>
      </c>
      <c r="L12" s="6">
        <f t="shared" si="4"/>
        <v>3.3767123287671232</v>
      </c>
    </row>
    <row r="13" spans="1:29" x14ac:dyDescent="0.25">
      <c r="A13" s="74"/>
      <c r="B13" s="7" t="s">
        <v>13</v>
      </c>
      <c r="C13" s="4">
        <v>394</v>
      </c>
      <c r="D13" s="4">
        <v>1552</v>
      </c>
      <c r="E13" s="4">
        <v>705</v>
      </c>
      <c r="F13" s="4">
        <v>1275</v>
      </c>
      <c r="G13" s="4">
        <v>1483</v>
      </c>
      <c r="H13" s="6">
        <f t="shared" si="0"/>
        <v>3.581818181818182</v>
      </c>
      <c r="I13" s="6">
        <f t="shared" si="1"/>
        <v>3.7397590361445783</v>
      </c>
      <c r="J13" s="6">
        <f t="shared" si="2"/>
        <v>3.7301587301587302</v>
      </c>
      <c r="K13" s="6">
        <f t="shared" si="3"/>
        <v>3.7610619469026547</v>
      </c>
      <c r="L13" s="6">
        <f t="shared" si="4"/>
        <v>3.3858447488584473</v>
      </c>
    </row>
    <row r="14" spans="1:29" x14ac:dyDescent="0.25">
      <c r="A14" s="74"/>
      <c r="B14" s="7" t="s">
        <v>14</v>
      </c>
      <c r="C14" s="4">
        <f>AVERAGE(C9:C13)</f>
        <v>379</v>
      </c>
      <c r="D14" s="4">
        <v>1643</v>
      </c>
      <c r="E14" s="4">
        <v>732</v>
      </c>
      <c r="F14" s="4">
        <v>1328</v>
      </c>
      <c r="G14" s="4">
        <v>1494</v>
      </c>
      <c r="H14" s="6">
        <f t="shared" si="0"/>
        <v>3.4454545454545453</v>
      </c>
      <c r="I14" s="6">
        <f t="shared" si="1"/>
        <v>3.9590361445783131</v>
      </c>
      <c r="J14" s="6">
        <f t="shared" si="2"/>
        <v>3.873015873015873</v>
      </c>
      <c r="K14" s="6">
        <f t="shared" si="3"/>
        <v>3.9174041297935105</v>
      </c>
      <c r="L14" s="6">
        <f t="shared" si="4"/>
        <v>3.4109589041095889</v>
      </c>
    </row>
    <row r="15" spans="1:29" x14ac:dyDescent="0.25">
      <c r="A15" s="8"/>
      <c r="B15" s="37"/>
      <c r="C15" s="4" t="s">
        <v>1</v>
      </c>
      <c r="D15" s="4" t="s">
        <v>2</v>
      </c>
      <c r="E15" s="4" t="s">
        <v>3</v>
      </c>
      <c r="F15" s="4" t="s">
        <v>4</v>
      </c>
      <c r="G15" s="4" t="s">
        <v>58</v>
      </c>
      <c r="H15" s="9" t="s">
        <v>1</v>
      </c>
      <c r="I15" s="9" t="s">
        <v>2</v>
      </c>
      <c r="J15" s="9" t="s">
        <v>3</v>
      </c>
      <c r="K15" s="6" t="s">
        <v>4</v>
      </c>
      <c r="L15" s="6" t="s">
        <v>58</v>
      </c>
    </row>
    <row r="16" spans="1:29" x14ac:dyDescent="0.25">
      <c r="A16" s="75" t="s">
        <v>15</v>
      </c>
      <c r="B16" s="38" t="s">
        <v>16</v>
      </c>
      <c r="C16" s="10">
        <v>480</v>
      </c>
      <c r="D16" s="4">
        <v>1778</v>
      </c>
      <c r="E16" s="4">
        <v>783</v>
      </c>
      <c r="F16" s="4">
        <v>1455</v>
      </c>
      <c r="G16" s="4">
        <v>1645</v>
      </c>
      <c r="H16" s="6">
        <f>C16/110</f>
        <v>4.3636363636363633</v>
      </c>
      <c r="I16" s="6">
        <f>D16/415</f>
        <v>4.2843373493975907</v>
      </c>
      <c r="J16" s="6">
        <f>E16/189</f>
        <v>4.1428571428571432</v>
      </c>
      <c r="K16" s="6">
        <f t="shared" si="3"/>
        <v>4.2920353982300883</v>
      </c>
      <c r="L16" s="6">
        <f>G16/438</f>
        <v>3.7557077625570776</v>
      </c>
    </row>
    <row r="17" spans="1:12" x14ac:dyDescent="0.25">
      <c r="A17" s="75"/>
      <c r="B17" s="38" t="s">
        <v>17</v>
      </c>
      <c r="C17" s="10">
        <v>465</v>
      </c>
      <c r="D17" s="4">
        <v>1775</v>
      </c>
      <c r="E17" s="4">
        <v>785</v>
      </c>
      <c r="F17" s="4">
        <v>1428</v>
      </c>
      <c r="G17" s="4">
        <v>1639</v>
      </c>
      <c r="H17" s="6">
        <f>C17/110</f>
        <v>4.2272727272727275</v>
      </c>
      <c r="I17" s="6">
        <f>D17/415</f>
        <v>4.2771084337349397</v>
      </c>
      <c r="J17" s="6">
        <f>E17/189</f>
        <v>4.1534391534391535</v>
      </c>
      <c r="K17" s="6">
        <f t="shared" si="3"/>
        <v>4.2123893805309738</v>
      </c>
      <c r="L17" s="6">
        <f>G17/438</f>
        <v>3.7420091324200913</v>
      </c>
    </row>
    <row r="18" spans="1:12" x14ac:dyDescent="0.25">
      <c r="A18" s="75"/>
      <c r="B18" s="38" t="s">
        <v>18</v>
      </c>
      <c r="C18" s="10">
        <v>421</v>
      </c>
      <c r="D18" s="4">
        <v>1707</v>
      </c>
      <c r="E18" s="4">
        <v>762</v>
      </c>
      <c r="F18" s="4">
        <v>1374</v>
      </c>
      <c r="G18" s="4">
        <v>1569</v>
      </c>
      <c r="H18" s="6">
        <f>C18/110</f>
        <v>3.8272727272727272</v>
      </c>
      <c r="I18" s="6">
        <f>D18/415</f>
        <v>4.1132530120481929</v>
      </c>
      <c r="J18" s="6">
        <f>E18/189</f>
        <v>4.0317460317460316</v>
      </c>
      <c r="K18" s="6">
        <f t="shared" si="3"/>
        <v>4.053097345132743</v>
      </c>
      <c r="L18" s="6">
        <f>G18/438</f>
        <v>3.5821917808219177</v>
      </c>
    </row>
    <row r="19" spans="1:12" x14ac:dyDescent="0.25">
      <c r="A19" s="75"/>
      <c r="B19" s="38" t="s">
        <v>19</v>
      </c>
      <c r="C19" s="10">
        <v>432</v>
      </c>
      <c r="D19" s="4">
        <v>1682</v>
      </c>
      <c r="E19" s="4">
        <v>750</v>
      </c>
      <c r="F19" s="4">
        <v>1406</v>
      </c>
      <c r="G19" s="4">
        <v>1599</v>
      </c>
      <c r="H19" s="6">
        <f>C19/110</f>
        <v>3.9272727272727272</v>
      </c>
      <c r="I19" s="6">
        <f>D19/415</f>
        <v>4.0530120481927714</v>
      </c>
      <c r="J19" s="6">
        <f>E19/189</f>
        <v>3.9682539682539684</v>
      </c>
      <c r="K19" s="6">
        <f t="shared" si="3"/>
        <v>4.1474926253687316</v>
      </c>
      <c r="L19" s="6">
        <f>G19/438</f>
        <v>3.6506849315068495</v>
      </c>
    </row>
    <row r="20" spans="1:12" x14ac:dyDescent="0.25">
      <c r="A20" s="75"/>
      <c r="B20" s="38" t="s">
        <v>14</v>
      </c>
      <c r="C20" s="10">
        <f>AVERAGE(C16:C19)</f>
        <v>449.5</v>
      </c>
      <c r="D20" s="4">
        <v>1719</v>
      </c>
      <c r="E20" s="4">
        <v>773</v>
      </c>
      <c r="F20" s="4">
        <v>1413</v>
      </c>
      <c r="G20" s="4">
        <v>1599</v>
      </c>
      <c r="H20" s="6">
        <f>C20/110</f>
        <v>4.086363636363636</v>
      </c>
      <c r="I20" s="6">
        <f>D20/415</f>
        <v>4.1421686746987953</v>
      </c>
      <c r="J20" s="6">
        <f>E20/189</f>
        <v>4.0899470899470902</v>
      </c>
      <c r="K20" s="6">
        <f t="shared" si="3"/>
        <v>4.168141592920354</v>
      </c>
      <c r="L20" s="6">
        <f>G20/438</f>
        <v>3.6506849315068495</v>
      </c>
    </row>
    <row r="21" spans="1:12" x14ac:dyDescent="0.25">
      <c r="A21" s="8"/>
      <c r="B21" s="37"/>
      <c r="C21" s="4" t="s">
        <v>1</v>
      </c>
      <c r="D21" s="4" t="s">
        <v>2</v>
      </c>
      <c r="E21" s="4" t="s">
        <v>3</v>
      </c>
      <c r="F21" s="4" t="s">
        <v>4</v>
      </c>
      <c r="G21" s="4" t="s">
        <v>58</v>
      </c>
      <c r="H21" s="9" t="s">
        <v>1</v>
      </c>
      <c r="I21" s="9" t="s">
        <v>2</v>
      </c>
      <c r="J21" s="9" t="s">
        <v>3</v>
      </c>
      <c r="K21" s="6" t="s">
        <v>4</v>
      </c>
      <c r="L21" s="6" t="s">
        <v>58</v>
      </c>
    </row>
    <row r="22" spans="1:12" ht="25.5" x14ac:dyDescent="0.25">
      <c r="A22" s="65" t="s">
        <v>20</v>
      </c>
      <c r="B22" s="39" t="s">
        <v>21</v>
      </c>
      <c r="C22" s="10">
        <v>442</v>
      </c>
      <c r="D22" s="4">
        <v>1692</v>
      </c>
      <c r="E22" s="4">
        <v>747</v>
      </c>
      <c r="F22" s="4">
        <v>1361</v>
      </c>
      <c r="G22" s="4">
        <v>1481</v>
      </c>
      <c r="H22" s="6">
        <f t="shared" ref="H22:H30" si="5">C22/110</f>
        <v>4.0181818181818185</v>
      </c>
      <c r="I22" s="6">
        <f t="shared" ref="I22:I30" si="6">D22/415</f>
        <v>4.0771084337349395</v>
      </c>
      <c r="J22" s="6">
        <f t="shared" ref="J22:J30" si="7">E22/189</f>
        <v>3.9523809523809526</v>
      </c>
      <c r="K22" s="6">
        <f t="shared" si="3"/>
        <v>4.0147492625368733</v>
      </c>
      <c r="L22" s="6">
        <f>G22/438</f>
        <v>3.3812785388127855</v>
      </c>
    </row>
    <row r="23" spans="1:12" ht="25.5" x14ac:dyDescent="0.25">
      <c r="A23" s="65"/>
      <c r="B23" s="39" t="s">
        <v>22</v>
      </c>
      <c r="C23" s="10">
        <v>408</v>
      </c>
      <c r="D23" s="4">
        <v>1673</v>
      </c>
      <c r="E23" s="4">
        <v>723</v>
      </c>
      <c r="F23" s="4">
        <v>1349</v>
      </c>
      <c r="G23" s="4">
        <v>1501</v>
      </c>
      <c r="H23" s="6">
        <f t="shared" si="5"/>
        <v>3.709090909090909</v>
      </c>
      <c r="I23" s="6">
        <f t="shared" si="6"/>
        <v>4.0313253012048191</v>
      </c>
      <c r="J23" s="6">
        <f t="shared" si="7"/>
        <v>3.8253968253968256</v>
      </c>
      <c r="K23" s="6">
        <f t="shared" si="3"/>
        <v>3.9793510324483776</v>
      </c>
      <c r="L23" s="6">
        <f t="shared" ref="L23:L30" si="8">G23/438</f>
        <v>3.4269406392694064</v>
      </c>
    </row>
    <row r="24" spans="1:12" ht="25.5" x14ac:dyDescent="0.25">
      <c r="A24" s="65"/>
      <c r="B24" s="39" t="s">
        <v>23</v>
      </c>
      <c r="C24" s="10">
        <v>396</v>
      </c>
      <c r="D24" s="4">
        <v>1636</v>
      </c>
      <c r="E24" s="4">
        <v>741</v>
      </c>
      <c r="F24" s="4">
        <v>1324</v>
      </c>
      <c r="G24" s="4">
        <v>1470</v>
      </c>
      <c r="H24" s="6">
        <f t="shared" si="5"/>
        <v>3.6</v>
      </c>
      <c r="I24" s="6">
        <f t="shared" si="6"/>
        <v>3.9421686746987952</v>
      </c>
      <c r="J24" s="6">
        <f t="shared" si="7"/>
        <v>3.9206349206349205</v>
      </c>
      <c r="K24" s="6">
        <f t="shared" si="3"/>
        <v>3.9056047197640118</v>
      </c>
      <c r="L24" s="6">
        <f t="shared" si="8"/>
        <v>3.3561643835616439</v>
      </c>
    </row>
    <row r="25" spans="1:12" x14ac:dyDescent="0.25">
      <c r="A25" s="65"/>
      <c r="B25" s="39" t="s">
        <v>24</v>
      </c>
      <c r="C25" s="10">
        <v>415</v>
      </c>
      <c r="D25" s="4">
        <v>1659</v>
      </c>
      <c r="E25" s="4">
        <v>741</v>
      </c>
      <c r="F25" s="4">
        <v>1352</v>
      </c>
      <c r="G25" s="4">
        <v>1529</v>
      </c>
      <c r="H25" s="6">
        <f t="shared" si="5"/>
        <v>3.7727272727272729</v>
      </c>
      <c r="I25" s="6">
        <f t="shared" si="6"/>
        <v>3.9975903614457833</v>
      </c>
      <c r="J25" s="6">
        <f t="shared" si="7"/>
        <v>3.9206349206349205</v>
      </c>
      <c r="K25" s="6">
        <f t="shared" si="3"/>
        <v>3.9882005899705013</v>
      </c>
      <c r="L25" s="6">
        <f t="shared" si="8"/>
        <v>3.4908675799086759</v>
      </c>
    </row>
    <row r="26" spans="1:12" x14ac:dyDescent="0.25">
      <c r="A26" s="65"/>
      <c r="B26" s="39" t="s">
        <v>25</v>
      </c>
      <c r="C26" s="10">
        <v>425</v>
      </c>
      <c r="D26" s="4">
        <v>1654</v>
      </c>
      <c r="E26" s="4">
        <v>718</v>
      </c>
      <c r="F26" s="4">
        <v>1339</v>
      </c>
      <c r="G26" s="4">
        <v>1521</v>
      </c>
      <c r="H26" s="6">
        <f t="shared" si="5"/>
        <v>3.8636363636363638</v>
      </c>
      <c r="I26" s="6">
        <f t="shared" si="6"/>
        <v>3.9855421686746988</v>
      </c>
      <c r="J26" s="6">
        <f t="shared" si="7"/>
        <v>3.7989417989417991</v>
      </c>
      <c r="K26" s="6">
        <f t="shared" si="3"/>
        <v>3.9498525073746311</v>
      </c>
      <c r="L26" s="6">
        <f t="shared" si="8"/>
        <v>3.4726027397260273</v>
      </c>
    </row>
    <row r="27" spans="1:12" ht="25.5" x14ac:dyDescent="0.25">
      <c r="A27" s="65"/>
      <c r="B27" s="39" t="s">
        <v>26</v>
      </c>
      <c r="C27" s="10">
        <v>418</v>
      </c>
      <c r="D27" s="4">
        <v>1636</v>
      </c>
      <c r="E27" s="4">
        <v>711</v>
      </c>
      <c r="F27" s="4">
        <v>1311</v>
      </c>
      <c r="G27" s="4">
        <v>1509</v>
      </c>
      <c r="H27" s="6">
        <f t="shared" si="5"/>
        <v>3.8</v>
      </c>
      <c r="I27" s="6">
        <f t="shared" si="6"/>
        <v>3.9421686746987952</v>
      </c>
      <c r="J27" s="6">
        <f t="shared" si="7"/>
        <v>3.7619047619047619</v>
      </c>
      <c r="K27" s="6">
        <f t="shared" si="3"/>
        <v>3.8672566371681416</v>
      </c>
      <c r="L27" s="6">
        <f t="shared" si="8"/>
        <v>3.4452054794520546</v>
      </c>
    </row>
    <row r="28" spans="1:12" x14ac:dyDescent="0.25">
      <c r="A28" s="65"/>
      <c r="B28" s="39" t="s">
        <v>27</v>
      </c>
      <c r="C28" s="10">
        <v>480</v>
      </c>
      <c r="D28" s="4">
        <v>1818</v>
      </c>
      <c r="E28" s="4">
        <v>759</v>
      </c>
      <c r="F28" s="4">
        <v>1318</v>
      </c>
      <c r="G28" s="4">
        <v>1511</v>
      </c>
      <c r="H28" s="6">
        <f t="shared" si="5"/>
        <v>4.3636363636363633</v>
      </c>
      <c r="I28" s="6">
        <f t="shared" si="6"/>
        <v>4.3807228915662648</v>
      </c>
      <c r="J28" s="6">
        <f t="shared" si="7"/>
        <v>4.0158730158730158</v>
      </c>
      <c r="K28" s="6">
        <f t="shared" si="3"/>
        <v>3.887905604719764</v>
      </c>
      <c r="L28" s="6">
        <f t="shared" si="8"/>
        <v>3.4497716894977168</v>
      </c>
    </row>
    <row r="29" spans="1:12" x14ac:dyDescent="0.25">
      <c r="A29" s="65"/>
      <c r="B29" s="39" t="s">
        <v>28</v>
      </c>
      <c r="C29" s="10">
        <v>452</v>
      </c>
      <c r="D29" s="4">
        <v>1757</v>
      </c>
      <c r="E29" s="4">
        <v>726</v>
      </c>
      <c r="F29" s="4">
        <v>1324</v>
      </c>
      <c r="G29" s="4">
        <v>1531</v>
      </c>
      <c r="H29" s="6">
        <f t="shared" si="5"/>
        <v>4.1090909090909093</v>
      </c>
      <c r="I29" s="6">
        <f t="shared" si="6"/>
        <v>4.233734939759036</v>
      </c>
      <c r="J29" s="6">
        <f t="shared" si="7"/>
        <v>3.8412698412698414</v>
      </c>
      <c r="K29" s="6">
        <f t="shared" si="3"/>
        <v>3.9056047197640118</v>
      </c>
      <c r="L29" s="6">
        <f t="shared" si="8"/>
        <v>3.4954337899543377</v>
      </c>
    </row>
    <row r="30" spans="1:12" x14ac:dyDescent="0.25">
      <c r="A30" s="65"/>
      <c r="B30" s="39" t="s">
        <v>14</v>
      </c>
      <c r="C30" s="10">
        <f>AVERAGE(C22:C29)</f>
        <v>429.5</v>
      </c>
      <c r="D30" s="4">
        <v>1743</v>
      </c>
      <c r="E30" s="4">
        <v>753</v>
      </c>
      <c r="F30" s="4">
        <v>1370</v>
      </c>
      <c r="G30" s="4">
        <v>1546</v>
      </c>
      <c r="H30" s="6">
        <f t="shared" si="5"/>
        <v>3.9045454545454548</v>
      </c>
      <c r="I30" s="6">
        <f t="shared" si="6"/>
        <v>4.2</v>
      </c>
      <c r="J30" s="6">
        <f t="shared" si="7"/>
        <v>3.9841269841269842</v>
      </c>
      <c r="K30" s="6">
        <f t="shared" si="3"/>
        <v>4.0412979351032448</v>
      </c>
      <c r="L30" s="6">
        <f t="shared" si="8"/>
        <v>3.5296803652968038</v>
      </c>
    </row>
    <row r="31" spans="1:12" x14ac:dyDescent="0.25">
      <c r="A31" s="8"/>
      <c r="B31" s="37"/>
      <c r="C31" s="4" t="s">
        <v>1</v>
      </c>
      <c r="D31" s="4" t="s">
        <v>2</v>
      </c>
      <c r="E31" s="4" t="s">
        <v>3</v>
      </c>
      <c r="F31" s="4" t="s">
        <v>4</v>
      </c>
      <c r="G31" s="4" t="s">
        <v>58</v>
      </c>
      <c r="H31" s="9" t="s">
        <v>1</v>
      </c>
      <c r="I31" s="9" t="s">
        <v>2</v>
      </c>
      <c r="J31" s="9" t="s">
        <v>3</v>
      </c>
      <c r="K31" s="6" t="s">
        <v>4</v>
      </c>
      <c r="L31" s="6" t="s">
        <v>58</v>
      </c>
    </row>
    <row r="32" spans="1:12" x14ac:dyDescent="0.25">
      <c r="A32" s="66" t="s">
        <v>29</v>
      </c>
      <c r="B32" s="40" t="s">
        <v>30</v>
      </c>
      <c r="C32" s="10">
        <v>314</v>
      </c>
      <c r="D32" s="4">
        <v>1228</v>
      </c>
      <c r="E32" s="4">
        <v>579</v>
      </c>
      <c r="F32" s="4">
        <v>977</v>
      </c>
      <c r="G32" s="4">
        <v>995</v>
      </c>
      <c r="H32" s="6">
        <f t="shared" ref="H32:H38" si="9">C32/110</f>
        <v>2.8545454545454545</v>
      </c>
      <c r="I32" s="6">
        <f t="shared" ref="I32:I38" si="10">D32/415</f>
        <v>2.9590361445783131</v>
      </c>
      <c r="J32" s="6">
        <f t="shared" ref="J32:J38" si="11">E32/189</f>
        <v>3.0634920634920637</v>
      </c>
      <c r="K32" s="6">
        <f t="shared" si="3"/>
        <v>2.8820058997050149</v>
      </c>
      <c r="L32" s="6">
        <f>G32/438</f>
        <v>2.2716894977168951</v>
      </c>
    </row>
    <row r="33" spans="1:12" x14ac:dyDescent="0.25">
      <c r="A33" s="66"/>
      <c r="B33" s="40" t="s">
        <v>31</v>
      </c>
      <c r="C33" s="10">
        <v>369</v>
      </c>
      <c r="D33" s="4">
        <v>1346</v>
      </c>
      <c r="E33" s="4">
        <v>598</v>
      </c>
      <c r="F33" s="4">
        <v>1024</v>
      </c>
      <c r="G33" s="4">
        <v>1055</v>
      </c>
      <c r="H33" s="6">
        <f t="shared" si="9"/>
        <v>3.3545454545454545</v>
      </c>
      <c r="I33" s="6">
        <f t="shared" si="10"/>
        <v>3.2433734939759038</v>
      </c>
      <c r="J33" s="6">
        <f t="shared" si="11"/>
        <v>3.1640211640211642</v>
      </c>
      <c r="K33" s="6">
        <f t="shared" si="3"/>
        <v>3.0206489675516224</v>
      </c>
      <c r="L33" s="6">
        <f t="shared" ref="L33:L38" si="12">G33/438</f>
        <v>2.4086757990867578</v>
      </c>
    </row>
    <row r="34" spans="1:12" x14ac:dyDescent="0.25">
      <c r="A34" s="66"/>
      <c r="B34" s="40" t="s">
        <v>32</v>
      </c>
      <c r="C34" s="10">
        <v>346</v>
      </c>
      <c r="D34" s="4">
        <v>1324</v>
      </c>
      <c r="E34" s="4">
        <v>615</v>
      </c>
      <c r="F34" s="4">
        <v>1066</v>
      </c>
      <c r="G34" s="4">
        <v>1065</v>
      </c>
      <c r="H34" s="6">
        <f t="shared" si="9"/>
        <v>3.1454545454545455</v>
      </c>
      <c r="I34" s="6">
        <f t="shared" si="10"/>
        <v>3.1903614457831324</v>
      </c>
      <c r="J34" s="6">
        <f t="shared" si="11"/>
        <v>3.253968253968254</v>
      </c>
      <c r="K34" s="6">
        <f t="shared" si="3"/>
        <v>3.1445427728613571</v>
      </c>
      <c r="L34" s="6">
        <f t="shared" si="12"/>
        <v>2.4315068493150687</v>
      </c>
    </row>
    <row r="35" spans="1:12" ht="25.5" x14ac:dyDescent="0.25">
      <c r="A35" s="66"/>
      <c r="B35" s="40" t="s">
        <v>33</v>
      </c>
      <c r="C35" s="10">
        <v>324</v>
      </c>
      <c r="D35" s="4">
        <v>1295</v>
      </c>
      <c r="E35" s="4">
        <v>622</v>
      </c>
      <c r="F35" s="4">
        <v>1060</v>
      </c>
      <c r="G35" s="4">
        <v>1040</v>
      </c>
      <c r="H35" s="6">
        <f t="shared" si="9"/>
        <v>2.9454545454545453</v>
      </c>
      <c r="I35" s="6">
        <f t="shared" si="10"/>
        <v>3.1204819277108435</v>
      </c>
      <c r="J35" s="6">
        <f t="shared" si="11"/>
        <v>3.2910052910052912</v>
      </c>
      <c r="K35" s="6">
        <f t="shared" si="3"/>
        <v>3.1268436578171093</v>
      </c>
      <c r="L35" s="6">
        <f t="shared" si="12"/>
        <v>2.3744292237442921</v>
      </c>
    </row>
    <row r="36" spans="1:12" x14ac:dyDescent="0.25">
      <c r="A36" s="66"/>
      <c r="B36" s="40" t="s">
        <v>34</v>
      </c>
      <c r="C36" s="10">
        <v>332</v>
      </c>
      <c r="D36" s="4">
        <v>1355</v>
      </c>
      <c r="E36" s="4">
        <v>627</v>
      </c>
      <c r="F36" s="4">
        <v>1096</v>
      </c>
      <c r="G36" s="4">
        <v>1123</v>
      </c>
      <c r="H36" s="6">
        <f t="shared" si="9"/>
        <v>3.0181818181818181</v>
      </c>
      <c r="I36" s="6">
        <f t="shared" si="10"/>
        <v>3.2650602409638556</v>
      </c>
      <c r="J36" s="6">
        <f t="shared" si="11"/>
        <v>3.3174603174603177</v>
      </c>
      <c r="K36" s="6">
        <f t="shared" si="3"/>
        <v>3.2330383480825957</v>
      </c>
      <c r="L36" s="6">
        <f t="shared" si="12"/>
        <v>2.5639269406392695</v>
      </c>
    </row>
    <row r="37" spans="1:12" x14ac:dyDescent="0.25">
      <c r="A37" s="66"/>
      <c r="B37" s="40" t="s">
        <v>35</v>
      </c>
      <c r="C37" s="10">
        <v>330</v>
      </c>
      <c r="D37" s="4">
        <v>1384</v>
      </c>
      <c r="E37" s="4">
        <v>655</v>
      </c>
      <c r="F37" s="4">
        <v>1152</v>
      </c>
      <c r="G37" s="4">
        <v>1145</v>
      </c>
      <c r="H37" s="6">
        <f t="shared" si="9"/>
        <v>3</v>
      </c>
      <c r="I37" s="6">
        <f t="shared" si="10"/>
        <v>3.3349397590361445</v>
      </c>
      <c r="J37" s="6">
        <f t="shared" si="11"/>
        <v>3.4656084656084656</v>
      </c>
      <c r="K37" s="6">
        <f t="shared" si="3"/>
        <v>3.3982300884955752</v>
      </c>
      <c r="L37" s="6">
        <f t="shared" si="12"/>
        <v>2.6141552511415527</v>
      </c>
    </row>
    <row r="38" spans="1:12" x14ac:dyDescent="0.25">
      <c r="A38" s="66"/>
      <c r="B38" s="40" t="s">
        <v>14</v>
      </c>
      <c r="C38" s="10">
        <f>AVERAGE(C32:C37)</f>
        <v>335.83333333333331</v>
      </c>
      <c r="D38" s="4">
        <v>1429</v>
      </c>
      <c r="E38" s="4">
        <v>657</v>
      </c>
      <c r="F38" s="4">
        <v>1150</v>
      </c>
      <c r="G38" s="4">
        <v>1152</v>
      </c>
      <c r="H38" s="6">
        <f t="shared" si="9"/>
        <v>3.0530303030303028</v>
      </c>
      <c r="I38" s="6">
        <f t="shared" si="10"/>
        <v>3.4433734939759035</v>
      </c>
      <c r="J38" s="6">
        <f t="shared" si="11"/>
        <v>3.4761904761904763</v>
      </c>
      <c r="K38" s="6">
        <f t="shared" si="3"/>
        <v>3.3923303834808261</v>
      </c>
      <c r="L38" s="6">
        <f t="shared" si="12"/>
        <v>2.6301369863013697</v>
      </c>
    </row>
    <row r="39" spans="1:12" x14ac:dyDescent="0.25">
      <c r="A39" s="8"/>
      <c r="B39" s="37"/>
      <c r="C39" s="4" t="s">
        <v>1</v>
      </c>
      <c r="D39" s="4" t="s">
        <v>2</v>
      </c>
      <c r="E39" s="4" t="s">
        <v>3</v>
      </c>
      <c r="F39" s="4" t="s">
        <v>4</v>
      </c>
      <c r="G39" s="4" t="s">
        <v>58</v>
      </c>
      <c r="H39" s="9" t="s">
        <v>1</v>
      </c>
      <c r="I39" s="9" t="s">
        <v>2</v>
      </c>
      <c r="J39" s="9" t="s">
        <v>3</v>
      </c>
      <c r="K39" s="6" t="s">
        <v>4</v>
      </c>
      <c r="L39" s="6" t="s">
        <v>58</v>
      </c>
    </row>
    <row r="40" spans="1:12" x14ac:dyDescent="0.25">
      <c r="A40" s="67" t="s">
        <v>36</v>
      </c>
      <c r="B40" s="41" t="s">
        <v>37</v>
      </c>
      <c r="C40" s="10">
        <v>351</v>
      </c>
      <c r="D40" s="4">
        <v>1590</v>
      </c>
      <c r="E40" s="4">
        <v>728</v>
      </c>
      <c r="F40" s="4">
        <v>1363</v>
      </c>
      <c r="G40" s="4">
        <v>1409</v>
      </c>
      <c r="H40" s="6">
        <f t="shared" ref="H40:H47" si="13">C40/110</f>
        <v>3.1909090909090909</v>
      </c>
      <c r="I40" s="6">
        <f t="shared" ref="I40:I47" si="14">D40/415</f>
        <v>3.8313253012048194</v>
      </c>
      <c r="J40" s="6">
        <f t="shared" ref="J40:J47" si="15">E40/189</f>
        <v>3.8518518518518516</v>
      </c>
      <c r="K40" s="6">
        <f t="shared" si="3"/>
        <v>4.0206489675516224</v>
      </c>
      <c r="L40" s="6">
        <f>G40/438</f>
        <v>3.2168949771689497</v>
      </c>
    </row>
    <row r="41" spans="1:12" x14ac:dyDescent="0.25">
      <c r="A41" s="67"/>
      <c r="B41" s="41" t="s">
        <v>38</v>
      </c>
      <c r="C41" s="10">
        <v>391</v>
      </c>
      <c r="D41" s="4">
        <v>1642</v>
      </c>
      <c r="E41" s="4">
        <v>742</v>
      </c>
      <c r="F41" s="4">
        <v>1363</v>
      </c>
      <c r="G41" s="4">
        <v>1481</v>
      </c>
      <c r="H41" s="6">
        <f t="shared" si="13"/>
        <v>3.5545454545454547</v>
      </c>
      <c r="I41" s="6">
        <f t="shared" si="14"/>
        <v>3.9566265060240964</v>
      </c>
      <c r="J41" s="6">
        <f t="shared" si="15"/>
        <v>3.925925925925926</v>
      </c>
      <c r="K41" s="6">
        <f t="shared" si="3"/>
        <v>4.0206489675516224</v>
      </c>
      <c r="L41" s="6">
        <f t="shared" ref="L41:L47" si="16">G41/438</f>
        <v>3.3812785388127855</v>
      </c>
    </row>
    <row r="42" spans="1:12" x14ac:dyDescent="0.25">
      <c r="A42" s="67"/>
      <c r="B42" s="41" t="s">
        <v>20</v>
      </c>
      <c r="C42" s="10">
        <v>456</v>
      </c>
      <c r="D42" s="4">
        <v>1747</v>
      </c>
      <c r="E42" s="4">
        <v>772</v>
      </c>
      <c r="F42" s="4">
        <v>1396</v>
      </c>
      <c r="G42" s="4">
        <v>1542</v>
      </c>
      <c r="H42" s="6">
        <f t="shared" si="13"/>
        <v>4.1454545454545455</v>
      </c>
      <c r="I42" s="6">
        <f t="shared" si="14"/>
        <v>4.2096385542168671</v>
      </c>
      <c r="J42" s="6">
        <f t="shared" si="15"/>
        <v>4.0846560846560847</v>
      </c>
      <c r="K42" s="6">
        <f t="shared" si="3"/>
        <v>4.1179941002949851</v>
      </c>
      <c r="L42" s="6">
        <f t="shared" si="16"/>
        <v>3.5205479452054793</v>
      </c>
    </row>
    <row r="43" spans="1:12" x14ac:dyDescent="0.25">
      <c r="A43" s="67"/>
      <c r="B43" s="41" t="s">
        <v>39</v>
      </c>
      <c r="C43" s="10">
        <v>375</v>
      </c>
      <c r="D43" s="4">
        <v>1647</v>
      </c>
      <c r="E43" s="4">
        <v>750</v>
      </c>
      <c r="F43" s="4">
        <v>1366</v>
      </c>
      <c r="G43" s="4">
        <v>1438</v>
      </c>
      <c r="H43" s="6">
        <f t="shared" si="13"/>
        <v>3.4090909090909092</v>
      </c>
      <c r="I43" s="6">
        <f t="shared" si="14"/>
        <v>3.9686746987951809</v>
      </c>
      <c r="J43" s="6">
        <f t="shared" si="15"/>
        <v>3.9682539682539684</v>
      </c>
      <c r="K43" s="6">
        <f t="shared" si="3"/>
        <v>4.0294985250737465</v>
      </c>
      <c r="L43" s="6">
        <f t="shared" si="16"/>
        <v>3.2831050228310503</v>
      </c>
    </row>
    <row r="44" spans="1:12" x14ac:dyDescent="0.25">
      <c r="A44" s="67"/>
      <c r="B44" s="41" t="s">
        <v>40</v>
      </c>
      <c r="C44" s="10">
        <v>350</v>
      </c>
      <c r="D44" s="4">
        <v>1476</v>
      </c>
      <c r="E44" s="4">
        <v>683</v>
      </c>
      <c r="F44" s="4">
        <v>1276</v>
      </c>
      <c r="G44" s="4">
        <v>1049</v>
      </c>
      <c r="H44" s="6">
        <f t="shared" si="13"/>
        <v>3.1818181818181817</v>
      </c>
      <c r="I44" s="6">
        <f t="shared" si="14"/>
        <v>3.5566265060240965</v>
      </c>
      <c r="J44" s="6">
        <f t="shared" si="15"/>
        <v>3.6137566137566139</v>
      </c>
      <c r="K44" s="6">
        <f t="shared" si="3"/>
        <v>3.7640117994100293</v>
      </c>
      <c r="L44" s="6">
        <f t="shared" si="16"/>
        <v>2.3949771689497719</v>
      </c>
    </row>
    <row r="45" spans="1:12" x14ac:dyDescent="0.25">
      <c r="A45" s="67"/>
      <c r="B45" s="41" t="s">
        <v>41</v>
      </c>
      <c r="C45" s="10">
        <v>397</v>
      </c>
      <c r="D45" s="4">
        <v>1578</v>
      </c>
      <c r="E45" s="4">
        <v>711</v>
      </c>
      <c r="F45" s="4">
        <v>1334</v>
      </c>
      <c r="G45" s="4">
        <v>1174</v>
      </c>
      <c r="H45" s="6">
        <f t="shared" si="13"/>
        <v>3.6090909090909089</v>
      </c>
      <c r="I45" s="6">
        <f t="shared" si="14"/>
        <v>3.802409638554217</v>
      </c>
      <c r="J45" s="6">
        <f t="shared" si="15"/>
        <v>3.7619047619047619</v>
      </c>
      <c r="K45" s="6">
        <f t="shared" si="3"/>
        <v>3.9351032448377583</v>
      </c>
      <c r="L45" s="6">
        <f t="shared" si="16"/>
        <v>2.6803652968036529</v>
      </c>
    </row>
    <row r="46" spans="1:12" x14ac:dyDescent="0.25">
      <c r="A46" s="67"/>
      <c r="B46" s="41" t="s">
        <v>42</v>
      </c>
      <c r="C46" s="10">
        <v>385</v>
      </c>
      <c r="D46" s="4">
        <v>1634</v>
      </c>
      <c r="E46" s="4">
        <v>752</v>
      </c>
      <c r="F46" s="4">
        <v>1364</v>
      </c>
      <c r="G46" s="4">
        <v>1336</v>
      </c>
      <c r="H46" s="6">
        <f t="shared" si="13"/>
        <v>3.5</v>
      </c>
      <c r="I46" s="6">
        <f t="shared" si="14"/>
        <v>3.9373493975903613</v>
      </c>
      <c r="J46" s="6">
        <f t="shared" si="15"/>
        <v>3.9788359788359786</v>
      </c>
      <c r="K46" s="6">
        <f t="shared" si="3"/>
        <v>4.0235988200589974</v>
      </c>
      <c r="L46" s="6">
        <f t="shared" si="16"/>
        <v>3.0502283105022832</v>
      </c>
    </row>
    <row r="47" spans="1:12" x14ac:dyDescent="0.25">
      <c r="A47" s="67"/>
      <c r="B47" s="41" t="s">
        <v>14</v>
      </c>
      <c r="C47" s="10">
        <f>AVERAGE(C40:C46)</f>
        <v>386.42857142857144</v>
      </c>
      <c r="D47" s="4">
        <v>1664</v>
      </c>
      <c r="E47" s="4">
        <v>749</v>
      </c>
      <c r="F47" s="4">
        <v>1366</v>
      </c>
      <c r="G47" s="4">
        <v>1388</v>
      </c>
      <c r="H47" s="6">
        <f t="shared" si="13"/>
        <v>3.5129870129870131</v>
      </c>
      <c r="I47" s="6">
        <f t="shared" si="14"/>
        <v>4.0096385542168678</v>
      </c>
      <c r="J47" s="6">
        <f t="shared" si="15"/>
        <v>3.9629629629629628</v>
      </c>
      <c r="K47" s="6">
        <f t="shared" si="3"/>
        <v>4.0294985250737465</v>
      </c>
      <c r="L47" s="6">
        <f t="shared" si="16"/>
        <v>3.1689497716894977</v>
      </c>
    </row>
    <row r="48" spans="1:12" x14ac:dyDescent="0.25">
      <c r="A48" s="8"/>
      <c r="B48" s="37"/>
      <c r="C48" s="4" t="s">
        <v>1</v>
      </c>
      <c r="D48" s="4" t="s">
        <v>2</v>
      </c>
      <c r="E48" s="4" t="s">
        <v>3</v>
      </c>
      <c r="F48" s="4" t="s">
        <v>4</v>
      </c>
      <c r="G48" s="4" t="s">
        <v>58</v>
      </c>
      <c r="H48" s="9" t="s">
        <v>1</v>
      </c>
      <c r="I48" s="9" t="s">
        <v>2</v>
      </c>
      <c r="J48" s="9" t="s">
        <v>3</v>
      </c>
      <c r="K48" s="6" t="s">
        <v>4</v>
      </c>
      <c r="L48" s="6" t="s">
        <v>58</v>
      </c>
    </row>
    <row r="49" spans="1:18" x14ac:dyDescent="0.25">
      <c r="A49" s="68" t="s">
        <v>43</v>
      </c>
      <c r="B49" s="11" t="s">
        <v>44</v>
      </c>
      <c r="C49" s="4">
        <v>1503</v>
      </c>
      <c r="D49" s="4">
        <v>4351</v>
      </c>
      <c r="E49" s="4">
        <v>3215</v>
      </c>
      <c r="F49" s="4">
        <v>7370</v>
      </c>
      <c r="G49" s="4">
        <v>4377</v>
      </c>
      <c r="H49" s="6">
        <f t="shared" ref="H49:H54" si="17">C49/327</f>
        <v>4.5963302752293576</v>
      </c>
      <c r="I49" s="6">
        <f t="shared" ref="I49:I54" si="18">D49/958</f>
        <v>4.5417536534446761</v>
      </c>
      <c r="J49" s="6">
        <f t="shared" ref="J49:J54" si="19">E49/743</f>
        <v>4.3270524899057872</v>
      </c>
      <c r="K49" s="6">
        <f>F49/1664</f>
        <v>4.4290865384615383</v>
      </c>
      <c r="L49" s="6">
        <f>G49/1073</f>
        <v>4.0792171481826651</v>
      </c>
    </row>
    <row r="50" spans="1:18" ht="26.25" x14ac:dyDescent="0.25">
      <c r="A50" s="68"/>
      <c r="B50" s="11" t="s">
        <v>45</v>
      </c>
      <c r="C50" s="4">
        <v>1395</v>
      </c>
      <c r="D50" s="4">
        <v>4176</v>
      </c>
      <c r="E50" s="4">
        <v>3079</v>
      </c>
      <c r="F50" s="4">
        <v>7173</v>
      </c>
      <c r="G50" s="4">
        <v>4310</v>
      </c>
      <c r="H50" s="6">
        <f t="shared" si="17"/>
        <v>4.2660550458715596</v>
      </c>
      <c r="I50" s="6">
        <f t="shared" si="18"/>
        <v>4.3590814196242169</v>
      </c>
      <c r="J50" s="6">
        <f t="shared" si="19"/>
        <v>4.1440107671601618</v>
      </c>
      <c r="K50" s="6">
        <f t="shared" ref="K50:K54" si="20">F50/1664</f>
        <v>4.310697115384615</v>
      </c>
      <c r="L50" s="6">
        <f t="shared" ref="L50:L54" si="21">G50/1073</f>
        <v>4.0167753960857411</v>
      </c>
    </row>
    <row r="51" spans="1:18" ht="26.25" x14ac:dyDescent="0.25">
      <c r="A51" s="68"/>
      <c r="B51" s="11" t="s">
        <v>46</v>
      </c>
      <c r="C51" s="4">
        <v>1388</v>
      </c>
      <c r="D51" s="4">
        <v>4166</v>
      </c>
      <c r="E51" s="4">
        <v>3054</v>
      </c>
      <c r="F51" s="4">
        <v>7138</v>
      </c>
      <c r="G51" s="4">
        <v>4308</v>
      </c>
      <c r="H51" s="6">
        <f t="shared" si="17"/>
        <v>4.2446483180428132</v>
      </c>
      <c r="I51" s="6">
        <f t="shared" si="18"/>
        <v>4.3486430062630479</v>
      </c>
      <c r="J51" s="6">
        <f t="shared" si="19"/>
        <v>4.1103633916554507</v>
      </c>
      <c r="K51" s="6">
        <f t="shared" si="20"/>
        <v>4.2896634615384617</v>
      </c>
      <c r="L51" s="6">
        <f t="shared" si="21"/>
        <v>4.0149114631873255</v>
      </c>
    </row>
    <row r="52" spans="1:18" ht="26.25" x14ac:dyDescent="0.25">
      <c r="A52" s="68"/>
      <c r="B52" s="11" t="s">
        <v>47</v>
      </c>
      <c r="C52" s="4">
        <v>1460</v>
      </c>
      <c r="D52" s="4">
        <v>4174</v>
      </c>
      <c r="E52" s="4">
        <v>3036</v>
      </c>
      <c r="F52" s="4">
        <v>7133</v>
      </c>
      <c r="G52" s="4">
        <v>4370</v>
      </c>
      <c r="H52" s="6">
        <f t="shared" si="17"/>
        <v>4.4648318042813457</v>
      </c>
      <c r="I52" s="6">
        <f t="shared" si="18"/>
        <v>4.3569937369519831</v>
      </c>
      <c r="J52" s="6">
        <f t="shared" si="19"/>
        <v>4.0861372812920589</v>
      </c>
      <c r="K52" s="6">
        <f t="shared" si="20"/>
        <v>4.2866586538461542</v>
      </c>
      <c r="L52" s="6">
        <f t="shared" si="21"/>
        <v>4.072693383038211</v>
      </c>
    </row>
    <row r="53" spans="1:18" x14ac:dyDescent="0.25">
      <c r="A53" s="68"/>
      <c r="B53" s="11" t="s">
        <v>48</v>
      </c>
      <c r="C53" s="4">
        <v>1471</v>
      </c>
      <c r="D53" s="4">
        <v>4258</v>
      </c>
      <c r="E53" s="4">
        <v>3138</v>
      </c>
      <c r="F53" s="4">
        <v>7255</v>
      </c>
      <c r="G53" s="4">
        <v>4391</v>
      </c>
      <c r="H53" s="6">
        <f t="shared" si="17"/>
        <v>4.4984709480122325</v>
      </c>
      <c r="I53" s="6">
        <f t="shared" si="18"/>
        <v>4.4446764091858038</v>
      </c>
      <c r="J53" s="6">
        <f t="shared" si="19"/>
        <v>4.223418573351279</v>
      </c>
      <c r="K53" s="6">
        <f t="shared" si="20"/>
        <v>4.3599759615384617</v>
      </c>
      <c r="L53" s="6">
        <f t="shared" si="21"/>
        <v>4.092264678471575</v>
      </c>
    </row>
    <row r="54" spans="1:18" x14ac:dyDescent="0.25">
      <c r="A54" s="68"/>
      <c r="B54" s="11" t="s">
        <v>49</v>
      </c>
      <c r="C54" s="10">
        <f>AVERAGE(C49:C53)</f>
        <v>1443.4</v>
      </c>
      <c r="D54" s="4">
        <v>4192</v>
      </c>
      <c r="E54" s="4">
        <v>3072</v>
      </c>
      <c r="F54" s="4">
        <v>7123</v>
      </c>
      <c r="G54" s="4">
        <v>4309</v>
      </c>
      <c r="H54" s="6">
        <f t="shared" si="17"/>
        <v>4.4140672782874617</v>
      </c>
      <c r="I54" s="6">
        <f t="shared" si="18"/>
        <v>4.3757828810020873</v>
      </c>
      <c r="J54" s="6">
        <f t="shared" si="19"/>
        <v>4.1345895020188426</v>
      </c>
      <c r="K54" s="6">
        <f t="shared" si="20"/>
        <v>4.2806490384615383</v>
      </c>
      <c r="L54" s="6">
        <f t="shared" si="21"/>
        <v>4.0158434296365328</v>
      </c>
    </row>
    <row r="60" spans="1:18" x14ac:dyDescent="0.25">
      <c r="B60" s="12" t="s">
        <v>55</v>
      </c>
      <c r="N60" s="12" t="s">
        <v>56</v>
      </c>
      <c r="O60" s="12"/>
      <c r="P60" s="12"/>
      <c r="Q60" s="12"/>
      <c r="R60" s="12"/>
    </row>
    <row r="61" spans="1:18" x14ac:dyDescent="0.25">
      <c r="N61" s="12" t="s">
        <v>57</v>
      </c>
      <c r="O61" s="12"/>
      <c r="P61" s="12"/>
      <c r="Q61" s="12"/>
      <c r="R61" s="12"/>
    </row>
  </sheetData>
  <mergeCells count="10">
    <mergeCell ref="A1:AC1"/>
    <mergeCell ref="B3:AC3"/>
    <mergeCell ref="A6:A7"/>
    <mergeCell ref="A9:A14"/>
    <mergeCell ref="A16:A20"/>
    <mergeCell ref="A22:A30"/>
    <mergeCell ref="A32:A38"/>
    <mergeCell ref="A40:A47"/>
    <mergeCell ref="A49:A54"/>
    <mergeCell ref="H5: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7"/>
  <sheetViews>
    <sheetView topLeftCell="A31" workbookViewId="0">
      <selection activeCell="E61" sqref="E61"/>
    </sheetView>
  </sheetViews>
  <sheetFormatPr defaultRowHeight="15" x14ac:dyDescent="0.25"/>
  <cols>
    <col min="2" max="2" width="28.28515625" customWidth="1"/>
    <col min="9" max="9" width="10.28515625" customWidth="1"/>
    <col min="10" max="10" width="21.42578125" customWidth="1"/>
    <col min="12" max="12" width="21.5703125" customWidth="1"/>
    <col min="14" max="14" width="21.5703125" customWidth="1"/>
    <col min="16" max="16" width="21.42578125" customWidth="1"/>
  </cols>
  <sheetData>
    <row r="1" spans="1:16" ht="23.25" x14ac:dyDescent="0.35">
      <c r="A1" s="83" t="s">
        <v>50</v>
      </c>
      <c r="B1" s="83"/>
      <c r="C1" s="83"/>
      <c r="D1" s="83"/>
      <c r="E1" s="83"/>
      <c r="F1" s="83"/>
      <c r="G1" s="83"/>
      <c r="H1" s="83"/>
      <c r="I1" s="83"/>
      <c r="J1" s="83"/>
      <c r="K1" s="83"/>
      <c r="L1" s="83"/>
    </row>
    <row r="2" spans="1:16" s="64" customFormat="1" ht="30" x14ac:dyDescent="0.25">
      <c r="A2" s="54"/>
      <c r="B2" s="54"/>
      <c r="C2" s="55" t="str">
        <f>'[1]Annexure-I'!H8</f>
        <v>2018-19</v>
      </c>
      <c r="D2" s="55" t="str">
        <f>'[1]Annexure-I'!I8</f>
        <v>2019-20</v>
      </c>
      <c r="E2" s="55" t="str">
        <f>'[1]Annexure-I'!J8</f>
        <v>2020-21</v>
      </c>
      <c r="F2" s="55" t="s">
        <v>4</v>
      </c>
      <c r="G2" s="55" t="s">
        <v>58</v>
      </c>
      <c r="H2" s="56"/>
      <c r="I2" s="56" t="s">
        <v>52</v>
      </c>
      <c r="J2" s="57" t="s">
        <v>51</v>
      </c>
      <c r="K2" s="58" t="s">
        <v>59</v>
      </c>
      <c r="L2" s="59" t="s">
        <v>51</v>
      </c>
      <c r="M2" s="60" t="s">
        <v>4</v>
      </c>
      <c r="N2" s="61" t="s">
        <v>51</v>
      </c>
      <c r="O2" s="62" t="s">
        <v>58</v>
      </c>
      <c r="P2" s="63" t="s">
        <v>51</v>
      </c>
    </row>
    <row r="3" spans="1:16" x14ac:dyDescent="0.25">
      <c r="A3" s="74" t="s">
        <v>8</v>
      </c>
      <c r="B3" s="24" t="s">
        <v>9</v>
      </c>
      <c r="C3" s="15">
        <f>'Annexure-I'!H9</f>
        <v>3.3818181818181818</v>
      </c>
      <c r="D3" s="15">
        <f>'Annexure-I'!I9</f>
        <v>3.83855421686747</v>
      </c>
      <c r="E3" s="15">
        <f>'Annexure-I'!J9</f>
        <v>3.82010582010582</v>
      </c>
      <c r="F3" s="15">
        <f>'Annexure-I'!K9</f>
        <v>3.9557522123893807</v>
      </c>
      <c r="G3" s="15">
        <f>'Annexure-I'!L9</f>
        <v>3.2237442922374431</v>
      </c>
      <c r="H3" s="16"/>
      <c r="I3" s="17">
        <f>D3-C3</f>
        <v>0.45673603504928817</v>
      </c>
      <c r="J3" s="18">
        <f>I9*20</f>
        <v>7.5567725447243514</v>
      </c>
      <c r="K3" s="19">
        <f>E3-D3</f>
        <v>-1.8448396761649999E-2</v>
      </c>
      <c r="L3" s="20">
        <f>K9*20</f>
        <v>-2.056692377977519</v>
      </c>
      <c r="M3" s="21">
        <f>F3-E3</f>
        <v>0.13564639228356068</v>
      </c>
      <c r="N3" s="22">
        <f>M9*20</f>
        <v>2.9261288258338425</v>
      </c>
      <c r="O3" s="50">
        <f>G3-F3</f>
        <v>-0.73200792015193761</v>
      </c>
      <c r="P3" s="53">
        <f>O9*20</f>
        <v>-10.957826537896853</v>
      </c>
    </row>
    <row r="4" spans="1:16" x14ac:dyDescent="0.25">
      <c r="A4" s="74"/>
      <c r="B4" s="24" t="s">
        <v>10</v>
      </c>
      <c r="C4" s="15">
        <f>'Annexure-I'!H10</f>
        <v>3.3727272727272726</v>
      </c>
      <c r="D4" s="15">
        <f>'Annexure-I'!I10</f>
        <v>3.8265060240963855</v>
      </c>
      <c r="E4" s="15">
        <f>'Annexure-I'!J10</f>
        <v>3.746031746031746</v>
      </c>
      <c r="F4" s="15">
        <f>'Annexure-I'!K10</f>
        <v>3.8967551622418881</v>
      </c>
      <c r="G4" s="15">
        <f>'Annexure-I'!L10</f>
        <v>3.1803652968036529</v>
      </c>
      <c r="H4" s="16"/>
      <c r="I4" s="17">
        <f t="shared" ref="I4:I8" si="0">D4-C4</f>
        <v>0.45377875136911294</v>
      </c>
      <c r="J4" s="76"/>
      <c r="K4" s="19">
        <f t="shared" ref="K4:K8" si="1">E4-D4</f>
        <v>-8.0474278064639471E-2</v>
      </c>
      <c r="L4" s="79"/>
      <c r="M4" s="21">
        <f t="shared" ref="M4:M48" si="2">F4-E4</f>
        <v>0.15072341621014207</v>
      </c>
      <c r="N4" s="23"/>
      <c r="O4" s="50">
        <f t="shared" ref="O4:O8" si="3">G4-F4</f>
        <v>-0.71638986543823524</v>
      </c>
      <c r="P4" s="51"/>
    </row>
    <row r="5" spans="1:16" ht="51" x14ac:dyDescent="0.25">
      <c r="A5" s="74"/>
      <c r="B5" s="24" t="s">
        <v>11</v>
      </c>
      <c r="C5" s="15">
        <f>'Annexure-I'!H11</f>
        <v>3.4272727272727272</v>
      </c>
      <c r="D5" s="15">
        <f>'Annexure-I'!I11</f>
        <v>3.7228915662650603</v>
      </c>
      <c r="E5" s="15">
        <f>'Annexure-I'!J11</f>
        <v>3.5820105820105819</v>
      </c>
      <c r="F5" s="15">
        <f>'Annexure-I'!K11</f>
        <v>3.8259587020648969</v>
      </c>
      <c r="G5" s="15">
        <f>'Annexure-I'!L11</f>
        <v>3.3356164383561642</v>
      </c>
      <c r="H5" s="16"/>
      <c r="I5" s="17">
        <f t="shared" si="0"/>
        <v>0.2956188389923331</v>
      </c>
      <c r="J5" s="77"/>
      <c r="K5" s="19">
        <f t="shared" si="1"/>
        <v>-0.14088098425447848</v>
      </c>
      <c r="L5" s="80"/>
      <c r="M5" s="21">
        <f t="shared" si="2"/>
        <v>0.24394812005431499</v>
      </c>
      <c r="N5" s="23"/>
      <c r="O5" s="50">
        <f t="shared" si="3"/>
        <v>-0.49034226370873268</v>
      </c>
      <c r="P5" s="51"/>
    </row>
    <row r="6" spans="1:16" ht="25.5" x14ac:dyDescent="0.25">
      <c r="A6" s="74"/>
      <c r="B6" s="24" t="s">
        <v>12</v>
      </c>
      <c r="C6" s="15">
        <f>'Annexure-I'!H12</f>
        <v>3.4636363636363638</v>
      </c>
      <c r="D6" s="15">
        <f>'Annexure-I'!I12</f>
        <v>3.8530120481927712</v>
      </c>
      <c r="E6" s="15">
        <f>'Annexure-I'!J12</f>
        <v>3.5714285714285716</v>
      </c>
      <c r="F6" s="15">
        <f>'Annexure-I'!K12</f>
        <v>3.8436578171091447</v>
      </c>
      <c r="G6" s="15">
        <f>'Annexure-I'!L12</f>
        <v>3.3767123287671232</v>
      </c>
      <c r="H6" s="16"/>
      <c r="I6" s="17">
        <f t="shared" si="0"/>
        <v>0.38937568455640736</v>
      </c>
      <c r="J6" s="77"/>
      <c r="K6" s="19">
        <f t="shared" si="1"/>
        <v>-0.28158347676419959</v>
      </c>
      <c r="L6" s="80"/>
      <c r="M6" s="21">
        <f t="shared" si="2"/>
        <v>0.27222924568057305</v>
      </c>
      <c r="N6" s="23"/>
      <c r="O6" s="50">
        <f t="shared" si="3"/>
        <v>-0.46694548834202143</v>
      </c>
      <c r="P6" s="51"/>
    </row>
    <row r="7" spans="1:16" x14ac:dyDescent="0.25">
      <c r="A7" s="74"/>
      <c r="B7" s="24" t="s">
        <v>13</v>
      </c>
      <c r="C7" s="15">
        <f>'Annexure-I'!H13</f>
        <v>3.581818181818182</v>
      </c>
      <c r="D7" s="15">
        <f>'Annexure-I'!I13</f>
        <v>3.7397590361445783</v>
      </c>
      <c r="E7" s="15">
        <f>'Annexure-I'!J13</f>
        <v>3.7301587301587302</v>
      </c>
      <c r="F7" s="15">
        <f>'Annexure-I'!K13</f>
        <v>3.7610619469026547</v>
      </c>
      <c r="G7" s="15">
        <f>'Annexure-I'!L13</f>
        <v>3.3858447488584473</v>
      </c>
      <c r="H7" s="16"/>
      <c r="I7" s="17">
        <f t="shared" si="0"/>
        <v>0.15794085432639626</v>
      </c>
      <c r="J7" s="77"/>
      <c r="K7" s="19">
        <f t="shared" si="1"/>
        <v>-9.6003059858480455E-3</v>
      </c>
      <c r="L7" s="80"/>
      <c r="M7" s="21">
        <f t="shared" si="2"/>
        <v>3.0903216743924489E-2</v>
      </c>
      <c r="N7" s="23"/>
      <c r="O7" s="50">
        <f t="shared" si="3"/>
        <v>-0.37521719804420739</v>
      </c>
      <c r="P7" s="51"/>
    </row>
    <row r="8" spans="1:16" x14ac:dyDescent="0.25">
      <c r="A8" s="74"/>
      <c r="B8" s="24" t="s">
        <v>14</v>
      </c>
      <c r="C8" s="15">
        <f>'Annexure-I'!H14</f>
        <v>3.4454545454545453</v>
      </c>
      <c r="D8" s="15">
        <f>'Annexure-I'!I14</f>
        <v>3.9590361445783131</v>
      </c>
      <c r="E8" s="15">
        <f>'Annexure-I'!J14</f>
        <v>3.873015873015873</v>
      </c>
      <c r="F8" s="15">
        <f>'Annexure-I'!K14</f>
        <v>3.9174041297935105</v>
      </c>
      <c r="G8" s="15">
        <f>'Annexure-I'!L14</f>
        <v>3.4109589041095889</v>
      </c>
      <c r="H8" s="16"/>
      <c r="I8" s="17">
        <f t="shared" si="0"/>
        <v>0.51358159912376777</v>
      </c>
      <c r="J8" s="78"/>
      <c r="K8" s="19">
        <f t="shared" si="1"/>
        <v>-8.6020271562440076E-2</v>
      </c>
      <c r="L8" s="81"/>
      <c r="M8" s="21">
        <f t="shared" si="2"/>
        <v>4.4388256777637469E-2</v>
      </c>
      <c r="N8" s="23"/>
      <c r="O8" s="50">
        <f t="shared" si="3"/>
        <v>-0.50644522568392158</v>
      </c>
      <c r="P8" s="51"/>
    </row>
    <row r="9" spans="1:16" x14ac:dyDescent="0.25">
      <c r="A9" s="25"/>
      <c r="B9" s="42"/>
      <c r="C9" s="13" t="str">
        <f>'[1]Annexure-I'!H15</f>
        <v>2018-19</v>
      </c>
      <c r="D9" s="13" t="str">
        <f>'[1]Annexure-I'!I15</f>
        <v>2019-20</v>
      </c>
      <c r="E9" s="13" t="str">
        <f>'[1]Annexure-I'!J15</f>
        <v>2020-21</v>
      </c>
      <c r="F9" s="26" t="str">
        <f>'[1]Annexure-I'!K15</f>
        <v>2021-22</v>
      </c>
      <c r="G9" s="26" t="s">
        <v>58</v>
      </c>
      <c r="H9" s="14" t="s">
        <v>53</v>
      </c>
      <c r="I9" s="27">
        <f>AVERAGE(I3:I8)</f>
        <v>0.37783862723621758</v>
      </c>
      <c r="J9" s="18">
        <f>I15*20</f>
        <v>1.7522453450164353</v>
      </c>
      <c r="K9" s="28">
        <f>AVERAGE(K3:K8)</f>
        <v>-0.10283461889887595</v>
      </c>
      <c r="L9" s="20">
        <f>K15*20</f>
        <v>-1.9345445273156123</v>
      </c>
      <c r="M9" s="29">
        <f>AVERAGE(M3:M8)</f>
        <v>0.14630644129169212</v>
      </c>
      <c r="N9" s="30">
        <f>M15*20</f>
        <v>1.9476518237580152</v>
      </c>
      <c r="O9" s="52">
        <f>AVERAGE(O3:O8)</f>
        <v>-0.54789132689484266</v>
      </c>
      <c r="P9" s="53">
        <f>O15*20</f>
        <v>-9.9675112134804209</v>
      </c>
    </row>
    <row r="10" spans="1:16" x14ac:dyDescent="0.25">
      <c r="A10" s="75" t="s">
        <v>15</v>
      </c>
      <c r="B10" s="43" t="s">
        <v>16</v>
      </c>
      <c r="C10" s="15">
        <f>'Annexure-I'!H16</f>
        <v>4.3636363636363633</v>
      </c>
      <c r="D10" s="15">
        <f>'Annexure-I'!I16</f>
        <v>4.2843373493975907</v>
      </c>
      <c r="E10" s="15">
        <f>'Annexure-I'!J16</f>
        <v>4.1428571428571432</v>
      </c>
      <c r="F10" s="15">
        <f>'Annexure-I'!K16</f>
        <v>4.2920353982300883</v>
      </c>
      <c r="G10" s="15">
        <f>'Annexure-I'!L16</f>
        <v>3.7557077625570776</v>
      </c>
      <c r="H10" s="16"/>
      <c r="I10" s="17">
        <f>D10-C10</f>
        <v>-7.9299014238772614E-2</v>
      </c>
      <c r="J10" s="76"/>
      <c r="K10" s="19">
        <f>E10-D10</f>
        <v>-0.14148020654044746</v>
      </c>
      <c r="L10" s="79"/>
      <c r="M10" s="21">
        <f t="shared" si="2"/>
        <v>0.14917825537294505</v>
      </c>
      <c r="N10" s="23"/>
      <c r="O10" s="50">
        <f>G10-F10</f>
        <v>-0.53632763567301067</v>
      </c>
      <c r="P10" s="51"/>
    </row>
    <row r="11" spans="1:16" x14ac:dyDescent="0.25">
      <c r="A11" s="75"/>
      <c r="B11" s="43" t="s">
        <v>17</v>
      </c>
      <c r="C11" s="15">
        <f>'Annexure-I'!H17</f>
        <v>4.2272727272727275</v>
      </c>
      <c r="D11" s="15">
        <f>'Annexure-I'!I17</f>
        <v>4.2771084337349397</v>
      </c>
      <c r="E11" s="15">
        <f>'Annexure-I'!J17</f>
        <v>4.1534391534391535</v>
      </c>
      <c r="F11" s="15">
        <f>'Annexure-I'!K17</f>
        <v>4.2123893805309738</v>
      </c>
      <c r="G11" s="15">
        <f>'Annexure-I'!L17</f>
        <v>3.7420091324200913</v>
      </c>
      <c r="H11" s="16"/>
      <c r="I11" s="17">
        <f t="shared" ref="I11:I14" si="4">D11-C11</f>
        <v>4.9835706462212137E-2</v>
      </c>
      <c r="J11" s="77"/>
      <c r="K11" s="19">
        <f t="shared" ref="K11:K14" si="5">E11-D11</f>
        <v>-0.12366928029578617</v>
      </c>
      <c r="L11" s="80"/>
      <c r="M11" s="21">
        <f t="shared" si="2"/>
        <v>5.8950227091820295E-2</v>
      </c>
      <c r="N11" s="23"/>
      <c r="O11" s="50">
        <f t="shared" ref="O11:O14" si="6">G11-F11</f>
        <v>-0.47038024811088253</v>
      </c>
      <c r="P11" s="51"/>
    </row>
    <row r="12" spans="1:16" x14ac:dyDescent="0.25">
      <c r="A12" s="75"/>
      <c r="B12" s="43" t="s">
        <v>18</v>
      </c>
      <c r="C12" s="15">
        <f>'Annexure-I'!H18</f>
        <v>3.8272727272727272</v>
      </c>
      <c r="D12" s="15">
        <f>'Annexure-I'!I18</f>
        <v>4.1132530120481929</v>
      </c>
      <c r="E12" s="15">
        <f>'Annexure-I'!J18</f>
        <v>4.0317460317460316</v>
      </c>
      <c r="F12" s="15">
        <f>'Annexure-I'!K18</f>
        <v>4.053097345132743</v>
      </c>
      <c r="G12" s="15">
        <f>'Annexure-I'!L18</f>
        <v>3.5821917808219177</v>
      </c>
      <c r="H12" s="16"/>
      <c r="I12" s="17">
        <f t="shared" si="4"/>
        <v>0.28598028477546578</v>
      </c>
      <c r="J12" s="77"/>
      <c r="K12" s="19">
        <f t="shared" si="5"/>
        <v>-8.1506980302161303E-2</v>
      </c>
      <c r="L12" s="80"/>
      <c r="M12" s="21">
        <f t="shared" si="2"/>
        <v>2.1351313386711368E-2</v>
      </c>
      <c r="N12" s="23"/>
      <c r="O12" s="50">
        <f t="shared" si="6"/>
        <v>-0.47090556431082531</v>
      </c>
      <c r="P12" s="51"/>
    </row>
    <row r="13" spans="1:16" x14ac:dyDescent="0.25">
      <c r="A13" s="75"/>
      <c r="B13" s="43" t="s">
        <v>19</v>
      </c>
      <c r="C13" s="15">
        <f>'Annexure-I'!H19</f>
        <v>3.9272727272727272</v>
      </c>
      <c r="D13" s="15">
        <f>'Annexure-I'!I19</f>
        <v>4.0530120481927714</v>
      </c>
      <c r="E13" s="15">
        <f>'Annexure-I'!J19</f>
        <v>3.9682539682539684</v>
      </c>
      <c r="F13" s="15">
        <f>'Annexure-I'!K19</f>
        <v>4.1474926253687316</v>
      </c>
      <c r="G13" s="15">
        <f>'Annexure-I'!L19</f>
        <v>3.6506849315068495</v>
      </c>
      <c r="H13" s="16"/>
      <c r="I13" s="17">
        <f t="shared" si="4"/>
        <v>0.12573932092004414</v>
      </c>
      <c r="J13" s="77"/>
      <c r="K13" s="19">
        <f t="shared" si="5"/>
        <v>-8.4758079938803021E-2</v>
      </c>
      <c r="L13" s="80"/>
      <c r="M13" s="21">
        <f t="shared" si="2"/>
        <v>0.17923865711476328</v>
      </c>
      <c r="N13" s="23"/>
      <c r="O13" s="50">
        <f t="shared" si="6"/>
        <v>-0.49680769386188217</v>
      </c>
      <c r="P13" s="51"/>
    </row>
    <row r="14" spans="1:16" x14ac:dyDescent="0.25">
      <c r="A14" s="75"/>
      <c r="B14" s="43" t="s">
        <v>14</v>
      </c>
      <c r="C14" s="15">
        <f>'Annexure-I'!H20</f>
        <v>4.086363636363636</v>
      </c>
      <c r="D14" s="15">
        <f>'Annexure-I'!I20</f>
        <v>4.1421686746987953</v>
      </c>
      <c r="E14" s="15">
        <f>'Annexure-I'!J20</f>
        <v>4.0899470899470902</v>
      </c>
      <c r="F14" s="15">
        <f>'Annexure-I'!K20</f>
        <v>4.168141592920354</v>
      </c>
      <c r="G14" s="15">
        <f>'Annexure-I'!L20</f>
        <v>3.6506849315068495</v>
      </c>
      <c r="H14" s="16"/>
      <c r="I14" s="17">
        <f t="shared" si="4"/>
        <v>5.5805038335159374E-2</v>
      </c>
      <c r="J14" s="78"/>
      <c r="K14" s="19">
        <f t="shared" si="5"/>
        <v>-5.222158475170513E-2</v>
      </c>
      <c r="L14" s="81"/>
      <c r="M14" s="21">
        <f t="shared" si="2"/>
        <v>7.8194502973263802E-2</v>
      </c>
      <c r="N14" s="23"/>
      <c r="O14" s="50">
        <f t="shared" si="6"/>
        <v>-0.51745666141350455</v>
      </c>
      <c r="P14" s="51"/>
    </row>
    <row r="15" spans="1:16" x14ac:dyDescent="0.25">
      <c r="A15" s="25"/>
      <c r="B15" s="42"/>
      <c r="C15" s="13" t="str">
        <f>'[1]Annexure-I'!H21</f>
        <v>2018-19</v>
      </c>
      <c r="D15" s="13" t="str">
        <f>'[1]Annexure-I'!I21</f>
        <v>2019-20</v>
      </c>
      <c r="E15" s="13" t="str">
        <f>'[1]Annexure-I'!J21</f>
        <v>2020-21</v>
      </c>
      <c r="F15" s="26" t="str">
        <f>'[1]Annexure-I'!K21</f>
        <v>2021-22</v>
      </c>
      <c r="G15" s="26" t="s">
        <v>58</v>
      </c>
      <c r="H15" s="14" t="s">
        <v>53</v>
      </c>
      <c r="I15" s="27">
        <f>AVERAGE(I10:I14)</f>
        <v>8.761226725082176E-2</v>
      </c>
      <c r="J15" s="18">
        <f>I25*20</f>
        <v>3.6654496774978678</v>
      </c>
      <c r="K15" s="28">
        <f>AVERAGE(K10:K14)</f>
        <v>-9.6727226365780614E-2</v>
      </c>
      <c r="L15" s="20">
        <f>K25*20</f>
        <v>-3.9315498324869127</v>
      </c>
      <c r="M15" s="29">
        <f>AVERAGE(M10:M14)</f>
        <v>9.7382591187900755E-2</v>
      </c>
      <c r="N15" s="30">
        <f>M25*20</f>
        <v>1.1525755281900798</v>
      </c>
      <c r="O15" s="52">
        <f>AVERAGE(O10:O14)</f>
        <v>-0.49837556067402106</v>
      </c>
      <c r="P15" s="53">
        <f>O25*20</f>
        <v>-9.9819506741557902</v>
      </c>
    </row>
    <row r="16" spans="1:16" ht="25.5" x14ac:dyDescent="0.25">
      <c r="A16" s="65" t="s">
        <v>20</v>
      </c>
      <c r="B16" s="44" t="s">
        <v>21</v>
      </c>
      <c r="C16" s="15">
        <f>'Annexure-I'!H22</f>
        <v>4.0181818181818185</v>
      </c>
      <c r="D16" s="15">
        <f>'Annexure-I'!I22</f>
        <v>4.0771084337349395</v>
      </c>
      <c r="E16" s="15">
        <f>'Annexure-I'!J22</f>
        <v>3.9523809523809526</v>
      </c>
      <c r="F16" s="15">
        <f>'Annexure-I'!K22</f>
        <v>4.0147492625368733</v>
      </c>
      <c r="G16" s="15">
        <f>'Annexure-I'!L22</f>
        <v>3.3812785388127855</v>
      </c>
      <c r="H16" s="16"/>
      <c r="I16" s="17">
        <f>D16-C16</f>
        <v>5.8926615553120953E-2</v>
      </c>
      <c r="J16" s="76"/>
      <c r="K16" s="19">
        <f>E16-D16</f>
        <v>-0.12472748135398692</v>
      </c>
      <c r="L16" s="79"/>
      <c r="M16" s="21">
        <f t="shared" si="2"/>
        <v>6.2368310155920703E-2</v>
      </c>
      <c r="N16" s="23"/>
      <c r="O16" s="50">
        <f>G16-F16</f>
        <v>-0.63347072372408775</v>
      </c>
      <c r="P16" s="51"/>
    </row>
    <row r="17" spans="1:16" ht="25.5" x14ac:dyDescent="0.25">
      <c r="A17" s="65"/>
      <c r="B17" s="44" t="s">
        <v>22</v>
      </c>
      <c r="C17" s="15">
        <f>'Annexure-I'!H23</f>
        <v>3.709090909090909</v>
      </c>
      <c r="D17" s="15">
        <f>'Annexure-I'!I23</f>
        <v>4.0313253012048191</v>
      </c>
      <c r="E17" s="15">
        <f>'Annexure-I'!J23</f>
        <v>3.8253968253968256</v>
      </c>
      <c r="F17" s="15">
        <f>'Annexure-I'!K23</f>
        <v>3.9793510324483776</v>
      </c>
      <c r="G17" s="15">
        <f>'Annexure-I'!L23</f>
        <v>3.4269406392694064</v>
      </c>
      <c r="H17" s="16"/>
      <c r="I17" s="17">
        <f t="shared" ref="I17:I24" si="7">D17-C17</f>
        <v>0.32223439211391014</v>
      </c>
      <c r="J17" s="77"/>
      <c r="K17" s="19">
        <f t="shared" ref="K17:K24" si="8">E17-D17</f>
        <v>-0.20592847580799356</v>
      </c>
      <c r="L17" s="80"/>
      <c r="M17" s="21">
        <f t="shared" si="2"/>
        <v>0.15395420705155205</v>
      </c>
      <c r="N17" s="23"/>
      <c r="O17" s="50">
        <f t="shared" ref="O17:O24" si="9">G17-F17</f>
        <v>-0.55241039317897123</v>
      </c>
      <c r="P17" s="51"/>
    </row>
    <row r="18" spans="1:16" x14ac:dyDescent="0.25">
      <c r="A18" s="65"/>
      <c r="B18" s="44" t="s">
        <v>23</v>
      </c>
      <c r="C18" s="15">
        <f>'Annexure-I'!H24</f>
        <v>3.6</v>
      </c>
      <c r="D18" s="15">
        <f>'Annexure-I'!I24</f>
        <v>3.9421686746987952</v>
      </c>
      <c r="E18" s="15">
        <f>'Annexure-I'!J24</f>
        <v>3.9206349206349205</v>
      </c>
      <c r="F18" s="15">
        <f>'Annexure-I'!K24</f>
        <v>3.9056047197640118</v>
      </c>
      <c r="G18" s="15">
        <f>'Annexure-I'!L24</f>
        <v>3.3561643835616439</v>
      </c>
      <c r="H18" s="16"/>
      <c r="I18" s="17">
        <f t="shared" si="7"/>
        <v>0.34216867469879508</v>
      </c>
      <c r="J18" s="77"/>
      <c r="K18" s="19">
        <f t="shared" si="8"/>
        <v>-2.1533754063874699E-2</v>
      </c>
      <c r="L18" s="80"/>
      <c r="M18" s="21">
        <f t="shared" si="2"/>
        <v>-1.5030200870908672E-2</v>
      </c>
      <c r="N18" s="23"/>
      <c r="O18" s="50">
        <f t="shared" si="9"/>
        <v>-0.54944033620236787</v>
      </c>
      <c r="P18" s="51"/>
    </row>
    <row r="19" spans="1:16" x14ac:dyDescent="0.25">
      <c r="A19" s="65"/>
      <c r="B19" s="44" t="s">
        <v>24</v>
      </c>
      <c r="C19" s="15">
        <f>'Annexure-I'!H25</f>
        <v>3.7727272727272729</v>
      </c>
      <c r="D19" s="15">
        <f>'Annexure-I'!I25</f>
        <v>3.9975903614457833</v>
      </c>
      <c r="E19" s="15">
        <f>'Annexure-I'!J25</f>
        <v>3.9206349206349205</v>
      </c>
      <c r="F19" s="15">
        <f>'Annexure-I'!K25</f>
        <v>3.9882005899705013</v>
      </c>
      <c r="G19" s="15">
        <f>'Annexure-I'!L25</f>
        <v>3.4908675799086759</v>
      </c>
      <c r="H19" s="16"/>
      <c r="I19" s="17">
        <f t="shared" si="7"/>
        <v>0.22486308871851035</v>
      </c>
      <c r="J19" s="77"/>
      <c r="K19" s="19">
        <f t="shared" si="8"/>
        <v>-7.6955440810862807E-2</v>
      </c>
      <c r="L19" s="80"/>
      <c r="M19" s="21">
        <f t="shared" si="2"/>
        <v>6.7565669335580836E-2</v>
      </c>
      <c r="N19" s="23"/>
      <c r="O19" s="50">
        <f t="shared" si="9"/>
        <v>-0.4973330100618254</v>
      </c>
      <c r="P19" s="51"/>
    </row>
    <row r="20" spans="1:16" x14ac:dyDescent="0.25">
      <c r="A20" s="65"/>
      <c r="B20" s="44" t="s">
        <v>25</v>
      </c>
      <c r="C20" s="15">
        <f>'Annexure-I'!H26</f>
        <v>3.8636363636363638</v>
      </c>
      <c r="D20" s="15">
        <f>'Annexure-I'!I26</f>
        <v>3.9855421686746988</v>
      </c>
      <c r="E20" s="15">
        <f>'Annexure-I'!J26</f>
        <v>3.7989417989417991</v>
      </c>
      <c r="F20" s="15">
        <f>'Annexure-I'!K26</f>
        <v>3.9498525073746311</v>
      </c>
      <c r="G20" s="15">
        <f>'Annexure-I'!L26</f>
        <v>3.4726027397260273</v>
      </c>
      <c r="H20" s="16"/>
      <c r="I20" s="17">
        <f t="shared" si="7"/>
        <v>0.12190580503833504</v>
      </c>
      <c r="J20" s="77"/>
      <c r="K20" s="19">
        <f t="shared" si="8"/>
        <v>-0.18660036973289973</v>
      </c>
      <c r="L20" s="80"/>
      <c r="M20" s="21">
        <f t="shared" si="2"/>
        <v>0.15091070843283205</v>
      </c>
      <c r="N20" s="23"/>
      <c r="O20" s="50">
        <f t="shared" si="9"/>
        <v>-0.47724976764860383</v>
      </c>
      <c r="P20" s="51"/>
    </row>
    <row r="21" spans="1:16" ht="25.5" x14ac:dyDescent="0.25">
      <c r="A21" s="65"/>
      <c r="B21" s="44" t="s">
        <v>26</v>
      </c>
      <c r="C21" s="15">
        <f>'Annexure-I'!H27</f>
        <v>3.8</v>
      </c>
      <c r="D21" s="15">
        <f>'Annexure-I'!I27</f>
        <v>3.9421686746987952</v>
      </c>
      <c r="E21" s="15">
        <f>'Annexure-I'!J27</f>
        <v>3.7619047619047619</v>
      </c>
      <c r="F21" s="15">
        <f>'Annexure-I'!K27</f>
        <v>3.8672566371681416</v>
      </c>
      <c r="G21" s="15">
        <f>'Annexure-I'!L27</f>
        <v>3.4452054794520546</v>
      </c>
      <c r="H21" s="16"/>
      <c r="I21" s="17">
        <f t="shared" si="7"/>
        <v>0.14216867469879535</v>
      </c>
      <c r="J21" s="77"/>
      <c r="K21" s="19">
        <f t="shared" si="8"/>
        <v>-0.18026391279403331</v>
      </c>
      <c r="L21" s="80"/>
      <c r="M21" s="21">
        <f t="shared" si="2"/>
        <v>0.10535187526337975</v>
      </c>
      <c r="N21" s="23"/>
      <c r="O21" s="50">
        <f t="shared" si="9"/>
        <v>-0.42205115771608703</v>
      </c>
      <c r="P21" s="51"/>
    </row>
    <row r="22" spans="1:16" x14ac:dyDescent="0.25">
      <c r="A22" s="65"/>
      <c r="B22" s="44" t="s">
        <v>27</v>
      </c>
      <c r="C22" s="15">
        <f>'Annexure-I'!H28</f>
        <v>4.3636363636363633</v>
      </c>
      <c r="D22" s="15">
        <f>'Annexure-I'!I28</f>
        <v>4.3807228915662648</v>
      </c>
      <c r="E22" s="15">
        <f>'Annexure-I'!J28</f>
        <v>4.0158730158730158</v>
      </c>
      <c r="F22" s="15">
        <f>'Annexure-I'!K28</f>
        <v>3.887905604719764</v>
      </c>
      <c r="G22" s="15">
        <f>'Annexure-I'!L28</f>
        <v>3.4497716894977168</v>
      </c>
      <c r="H22" s="16"/>
      <c r="I22" s="17">
        <f t="shared" si="7"/>
        <v>1.7086527929901507E-2</v>
      </c>
      <c r="J22" s="77"/>
      <c r="K22" s="19">
        <f t="shared" si="8"/>
        <v>-0.364849875693249</v>
      </c>
      <c r="L22" s="80"/>
      <c r="M22" s="21">
        <f t="shared" si="2"/>
        <v>-0.12796741115325183</v>
      </c>
      <c r="N22" s="23"/>
      <c r="O22" s="50">
        <f t="shared" si="9"/>
        <v>-0.43813391522204714</v>
      </c>
      <c r="P22" s="51"/>
    </row>
    <row r="23" spans="1:16" x14ac:dyDescent="0.25">
      <c r="A23" s="65"/>
      <c r="B23" s="44" t="s">
        <v>28</v>
      </c>
      <c r="C23" s="15">
        <f>'Annexure-I'!H29</f>
        <v>4.1090909090909093</v>
      </c>
      <c r="D23" s="15">
        <f>'Annexure-I'!I29</f>
        <v>4.233734939759036</v>
      </c>
      <c r="E23" s="15">
        <f>'Annexure-I'!J29</f>
        <v>3.8412698412698414</v>
      </c>
      <c r="F23" s="15">
        <f>'Annexure-I'!K29</f>
        <v>3.9056047197640118</v>
      </c>
      <c r="G23" s="15">
        <f>'Annexure-I'!L29</f>
        <v>3.4954337899543377</v>
      </c>
      <c r="H23" s="16"/>
      <c r="I23" s="17">
        <f t="shared" si="7"/>
        <v>0.12464403066812668</v>
      </c>
      <c r="J23" s="77"/>
      <c r="K23" s="19">
        <f t="shared" si="8"/>
        <v>-0.39246509848919464</v>
      </c>
      <c r="L23" s="80"/>
      <c r="M23" s="21">
        <f t="shared" si="2"/>
        <v>6.4334878494170411E-2</v>
      </c>
      <c r="N23" s="23"/>
      <c r="O23" s="50">
        <f t="shared" si="9"/>
        <v>-0.41017092980967407</v>
      </c>
      <c r="P23" s="51"/>
    </row>
    <row r="24" spans="1:16" x14ac:dyDescent="0.25">
      <c r="A24" s="65"/>
      <c r="B24" s="44" t="s">
        <v>14</v>
      </c>
      <c r="C24" s="15">
        <f>'Annexure-I'!H30</f>
        <v>3.9045454545454548</v>
      </c>
      <c r="D24" s="15">
        <f>'Annexure-I'!I30</f>
        <v>4.2</v>
      </c>
      <c r="E24" s="15">
        <f>'Annexure-I'!J30</f>
        <v>3.9841269841269842</v>
      </c>
      <c r="F24" s="15">
        <f>'Annexure-I'!K30</f>
        <v>4.0412979351032448</v>
      </c>
      <c r="G24" s="15">
        <f>'Annexure-I'!L30</f>
        <v>3.5296803652968038</v>
      </c>
      <c r="H24" s="16"/>
      <c r="I24" s="17">
        <f t="shared" si="7"/>
        <v>0.29545454545454541</v>
      </c>
      <c r="J24" s="78"/>
      <c r="K24" s="19">
        <f t="shared" si="8"/>
        <v>-0.21587301587301599</v>
      </c>
      <c r="L24" s="81"/>
      <c r="M24" s="21">
        <f t="shared" si="2"/>
        <v>5.7170950976260571E-2</v>
      </c>
      <c r="N24" s="23"/>
      <c r="O24" s="50">
        <f t="shared" si="9"/>
        <v>-0.51161756980644091</v>
      </c>
      <c r="P24" s="51"/>
    </row>
    <row r="25" spans="1:16" x14ac:dyDescent="0.25">
      <c r="A25" s="25"/>
      <c r="B25" s="42"/>
      <c r="C25" s="13" t="str">
        <f>'[1]Annexure-I'!H31</f>
        <v>2018-19</v>
      </c>
      <c r="D25" s="13" t="str">
        <f>'[1]Annexure-I'!I31</f>
        <v>2019-20</v>
      </c>
      <c r="E25" s="13" t="str">
        <f>'[1]Annexure-I'!J31</f>
        <v>2020-21</v>
      </c>
      <c r="F25" s="26" t="str">
        <f>'[1]Annexure-I'!K31</f>
        <v>2021-22</v>
      </c>
      <c r="G25" s="26" t="s">
        <v>58</v>
      </c>
      <c r="H25" s="14" t="s">
        <v>53</v>
      </c>
      <c r="I25" s="27">
        <f>AVERAGE(I16:I24)</f>
        <v>0.18327248387489339</v>
      </c>
      <c r="J25" s="18">
        <f>I33*20</f>
        <v>3.3868982423199308</v>
      </c>
      <c r="K25" s="28">
        <f>AVERAGE(K16:K24)</f>
        <v>-0.19657749162434562</v>
      </c>
      <c r="L25" s="20">
        <f>K33*20</f>
        <v>1.3574843592055317</v>
      </c>
      <c r="M25" s="29">
        <f>AVERAGE(M16:M24)</f>
        <v>5.7628776409503986E-2</v>
      </c>
      <c r="N25" s="30">
        <f>M33*20</f>
        <v>-2.3831597535769484</v>
      </c>
      <c r="O25" s="52">
        <f>AVERAGE(O16:O24)</f>
        <v>-0.49909753370778948</v>
      </c>
      <c r="P25" s="53">
        <f>O33*20</f>
        <v>-14.008913057282555</v>
      </c>
    </row>
    <row r="26" spans="1:16" x14ac:dyDescent="0.25">
      <c r="A26" s="66" t="s">
        <v>29</v>
      </c>
      <c r="B26" s="45" t="s">
        <v>30</v>
      </c>
      <c r="C26" s="15">
        <f>'Annexure-I'!H32</f>
        <v>2.8545454545454545</v>
      </c>
      <c r="D26" s="15">
        <f>'Annexure-I'!I32</f>
        <v>2.9590361445783131</v>
      </c>
      <c r="E26" s="15">
        <f>'Annexure-I'!J32</f>
        <v>3.0634920634920637</v>
      </c>
      <c r="F26" s="15">
        <f>'Annexure-I'!K32</f>
        <v>2.8820058997050149</v>
      </c>
      <c r="G26" s="15">
        <f>'Annexure-I'!L32</f>
        <v>2.2716894977168951</v>
      </c>
      <c r="H26" s="16"/>
      <c r="I26" s="17">
        <f>D26-C26</f>
        <v>0.1044906900328586</v>
      </c>
      <c r="J26" s="76"/>
      <c r="K26" s="19">
        <f>E26-D26</f>
        <v>0.10445591891375061</v>
      </c>
      <c r="L26" s="79"/>
      <c r="M26" s="21">
        <f t="shared" si="2"/>
        <v>-0.18148616378704885</v>
      </c>
      <c r="N26" s="23"/>
      <c r="O26" s="50">
        <f>G26-F26</f>
        <v>-0.61031640198811976</v>
      </c>
      <c r="P26" s="51"/>
    </row>
    <row r="27" spans="1:16" x14ac:dyDescent="0.25">
      <c r="A27" s="66"/>
      <c r="B27" s="45" t="s">
        <v>31</v>
      </c>
      <c r="C27" s="15">
        <f>'Annexure-I'!H33</f>
        <v>3.3545454545454545</v>
      </c>
      <c r="D27" s="15">
        <f>'Annexure-I'!I33</f>
        <v>3.2433734939759038</v>
      </c>
      <c r="E27" s="15">
        <f>'Annexure-I'!J33</f>
        <v>3.1640211640211642</v>
      </c>
      <c r="F27" s="15">
        <f>'Annexure-I'!K33</f>
        <v>3.0206489675516224</v>
      </c>
      <c r="G27" s="15">
        <f>'Annexure-I'!L33</f>
        <v>2.4086757990867578</v>
      </c>
      <c r="H27" s="16"/>
      <c r="I27" s="17">
        <f t="shared" ref="I27:I32" si="10">D27-C27</f>
        <v>-0.1111719605695507</v>
      </c>
      <c r="J27" s="77"/>
      <c r="K27" s="19">
        <f t="shared" ref="K27:K48" si="11">E27-D27</f>
        <v>-7.935232995473962E-2</v>
      </c>
      <c r="L27" s="80"/>
      <c r="M27" s="21">
        <f t="shared" si="2"/>
        <v>-0.1433721964695418</v>
      </c>
      <c r="N27" s="23"/>
      <c r="O27" s="50">
        <f t="shared" ref="O27:O32" si="12">G27-F27</f>
        <v>-0.6119731684648646</v>
      </c>
      <c r="P27" s="51"/>
    </row>
    <row r="28" spans="1:16" x14ac:dyDescent="0.25">
      <c r="A28" s="66"/>
      <c r="B28" s="45" t="s">
        <v>32</v>
      </c>
      <c r="C28" s="15">
        <f>'Annexure-I'!H34</f>
        <v>3.1454545454545455</v>
      </c>
      <c r="D28" s="15">
        <f>'Annexure-I'!I34</f>
        <v>3.1903614457831324</v>
      </c>
      <c r="E28" s="15">
        <f>'Annexure-I'!J34</f>
        <v>3.253968253968254</v>
      </c>
      <c r="F28" s="15">
        <f>'Annexure-I'!K34</f>
        <v>3.1445427728613571</v>
      </c>
      <c r="G28" s="15">
        <f>'Annexure-I'!L34</f>
        <v>2.4315068493150687</v>
      </c>
      <c r="H28" s="16"/>
      <c r="I28" s="17">
        <f t="shared" si="10"/>
        <v>4.4906900328586907E-2</v>
      </c>
      <c r="J28" s="77"/>
      <c r="K28" s="19">
        <f t="shared" si="11"/>
        <v>6.3606808185121544E-2</v>
      </c>
      <c r="L28" s="80"/>
      <c r="M28" s="21">
        <f>F28-E28</f>
        <v>-0.10942548110689687</v>
      </c>
      <c r="N28" s="23"/>
      <c r="O28" s="50">
        <f t="shared" si="12"/>
        <v>-0.71303592354628842</v>
      </c>
      <c r="P28" s="51"/>
    </row>
    <row r="29" spans="1:16" ht="25.5" x14ac:dyDescent="0.25">
      <c r="A29" s="66"/>
      <c r="B29" s="45" t="s">
        <v>33</v>
      </c>
      <c r="C29" s="15">
        <f>'Annexure-I'!H35</f>
        <v>2.9454545454545453</v>
      </c>
      <c r="D29" s="15">
        <f>'Annexure-I'!I35</f>
        <v>3.1204819277108435</v>
      </c>
      <c r="E29" s="15">
        <f>'Annexure-I'!J35</f>
        <v>3.2910052910052912</v>
      </c>
      <c r="F29" s="15">
        <f>'Annexure-I'!K35</f>
        <v>3.1268436578171093</v>
      </c>
      <c r="G29" s="15">
        <f>'Annexure-I'!L35</f>
        <v>2.3744292237442921</v>
      </c>
      <c r="H29" s="16"/>
      <c r="I29" s="17">
        <f t="shared" si="10"/>
        <v>0.17502738225629821</v>
      </c>
      <c r="J29" s="77"/>
      <c r="K29" s="19">
        <f t="shared" si="11"/>
        <v>0.17052336329444762</v>
      </c>
      <c r="L29" s="80"/>
      <c r="M29" s="21">
        <f t="shared" si="2"/>
        <v>-0.16416163318818189</v>
      </c>
      <c r="N29" s="23"/>
      <c r="O29" s="50">
        <f t="shared" si="12"/>
        <v>-0.75241443407281716</v>
      </c>
      <c r="P29" s="51"/>
    </row>
    <row r="30" spans="1:16" x14ac:dyDescent="0.25">
      <c r="A30" s="66"/>
      <c r="B30" s="45" t="s">
        <v>34</v>
      </c>
      <c r="C30" s="15">
        <f>'Annexure-I'!H36</f>
        <v>3.0181818181818181</v>
      </c>
      <c r="D30" s="15">
        <f>'Annexure-I'!I36</f>
        <v>3.2650602409638556</v>
      </c>
      <c r="E30" s="15">
        <f>'Annexure-I'!J36</f>
        <v>3.3174603174603177</v>
      </c>
      <c r="F30" s="15">
        <f>'Annexure-I'!K36</f>
        <v>3.2330383480825957</v>
      </c>
      <c r="G30" s="15">
        <f>'Annexure-I'!L36</f>
        <v>2.5639269406392695</v>
      </c>
      <c r="H30" s="16"/>
      <c r="I30" s="17">
        <f t="shared" si="10"/>
        <v>0.24687842278203753</v>
      </c>
      <c r="J30" s="77"/>
      <c r="K30" s="19">
        <f t="shared" si="11"/>
        <v>5.2400076496462056E-2</v>
      </c>
      <c r="L30" s="80"/>
      <c r="M30" s="21">
        <f t="shared" si="2"/>
        <v>-8.442196937772195E-2</v>
      </c>
      <c r="N30" s="23"/>
      <c r="O30" s="50">
        <f t="shared" si="12"/>
        <v>-0.6691114074433262</v>
      </c>
      <c r="P30" s="51"/>
    </row>
    <row r="31" spans="1:16" x14ac:dyDescent="0.25">
      <c r="A31" s="66"/>
      <c r="B31" s="45" t="s">
        <v>35</v>
      </c>
      <c r="C31" s="15">
        <f>'Annexure-I'!H37</f>
        <v>3</v>
      </c>
      <c r="D31" s="15">
        <f>'Annexure-I'!I37</f>
        <v>3.3349397590361445</v>
      </c>
      <c r="E31" s="15">
        <f>'Annexure-I'!J37</f>
        <v>3.4656084656084656</v>
      </c>
      <c r="F31" s="15">
        <f>'Annexure-I'!K37</f>
        <v>3.3982300884955752</v>
      </c>
      <c r="G31" s="15">
        <f>'Annexure-I'!L37</f>
        <v>2.6141552511415527</v>
      </c>
      <c r="H31" s="16"/>
      <c r="I31" s="17">
        <f t="shared" si="10"/>
        <v>0.33493975903614448</v>
      </c>
      <c r="J31" s="77"/>
      <c r="K31" s="19">
        <f t="shared" si="11"/>
        <v>0.1306687065723211</v>
      </c>
      <c r="L31" s="80"/>
      <c r="M31" s="21">
        <f t="shared" si="2"/>
        <v>-6.7378377112890409E-2</v>
      </c>
      <c r="N31" s="23"/>
      <c r="O31" s="50">
        <f t="shared" si="12"/>
        <v>-0.7840748373540225</v>
      </c>
      <c r="P31" s="51"/>
    </row>
    <row r="32" spans="1:16" x14ac:dyDescent="0.25">
      <c r="A32" s="66"/>
      <c r="B32" s="45" t="s">
        <v>14</v>
      </c>
      <c r="C32" s="15">
        <f>'Annexure-I'!H38</f>
        <v>3.0530303030303028</v>
      </c>
      <c r="D32" s="15">
        <f>'Annexure-I'!I38</f>
        <v>3.4433734939759035</v>
      </c>
      <c r="E32" s="15">
        <f>'Annexure-I'!J38</f>
        <v>3.4761904761904763</v>
      </c>
      <c r="F32" s="15">
        <f>'Annexure-I'!K38</f>
        <v>3.3923303834808261</v>
      </c>
      <c r="G32" s="15">
        <f>'Annexure-I'!L38</f>
        <v>2.6301369863013697</v>
      </c>
      <c r="H32" s="16"/>
      <c r="I32" s="17">
        <f t="shared" si="10"/>
        <v>0.39034319094560077</v>
      </c>
      <c r="J32" s="78"/>
      <c r="K32" s="19">
        <f t="shared" si="11"/>
        <v>3.2816982214572743E-2</v>
      </c>
      <c r="L32" s="81"/>
      <c r="M32" s="21">
        <f t="shared" si="2"/>
        <v>-8.3860092709650225E-2</v>
      </c>
      <c r="N32" s="23"/>
      <c r="O32" s="50">
        <f t="shared" si="12"/>
        <v>-0.76219339717945633</v>
      </c>
      <c r="P32" s="51"/>
    </row>
    <row r="33" spans="1:16" x14ac:dyDescent="0.25">
      <c r="A33" s="25"/>
      <c r="B33" s="42"/>
      <c r="C33" s="13" t="str">
        <f>'[1]Annexure-I'!H39</f>
        <v>2018-19</v>
      </c>
      <c r="D33" s="13" t="str">
        <f>'[1]Annexure-I'!I39</f>
        <v>2019-20</v>
      </c>
      <c r="E33" s="13" t="str">
        <f>'[1]Annexure-I'!J39</f>
        <v>2020-21</v>
      </c>
      <c r="F33" s="26" t="str">
        <f>'[1]Annexure-I'!K39</f>
        <v>2021-22</v>
      </c>
      <c r="G33" s="26" t="s">
        <v>58</v>
      </c>
      <c r="H33" s="14" t="s">
        <v>53</v>
      </c>
      <c r="I33" s="27">
        <f>AVERAGE(I26:I32)</f>
        <v>0.16934491211599653</v>
      </c>
      <c r="J33" s="18">
        <f>I42*20</f>
        <v>7.9209826318260053</v>
      </c>
      <c r="K33" s="28">
        <f>AVERAGE(K26:K32)</f>
        <v>6.7874217960276581E-2</v>
      </c>
      <c r="L33" s="20">
        <f>K42*20</f>
        <v>-0.31035252119589574</v>
      </c>
      <c r="M33" s="29">
        <f>AVERAGE(M26:M32)</f>
        <v>-0.11915798767884743</v>
      </c>
      <c r="N33" s="30">
        <f>M42*20</f>
        <v>1.9821370042608999</v>
      </c>
      <c r="O33" s="52">
        <f>AVERAGE(O26:O32)</f>
        <v>-0.70044565286412774</v>
      </c>
      <c r="P33" s="53">
        <f>O42*20</f>
        <v>-18.111639794722592</v>
      </c>
    </row>
    <row r="34" spans="1:16" x14ac:dyDescent="0.25">
      <c r="A34" s="67" t="s">
        <v>36</v>
      </c>
      <c r="B34" s="46" t="s">
        <v>37</v>
      </c>
      <c r="C34" s="15">
        <f>'Annexure-I'!H40</f>
        <v>3.1909090909090909</v>
      </c>
      <c r="D34" s="15">
        <f>'Annexure-I'!I40</f>
        <v>3.8313253012048194</v>
      </c>
      <c r="E34" s="15">
        <f>'Annexure-I'!J40</f>
        <v>3.8518518518518516</v>
      </c>
      <c r="F34" s="15">
        <f>'Annexure-I'!K40</f>
        <v>4.0206489675516224</v>
      </c>
      <c r="G34" s="15">
        <f>'Annexure-I'!L40</f>
        <v>3.2168949771689497</v>
      </c>
      <c r="H34" s="16"/>
      <c r="I34" s="17">
        <f>D34-C34</f>
        <v>0.64041621029572848</v>
      </c>
      <c r="J34" s="76"/>
      <c r="K34" s="19">
        <f t="shared" si="11"/>
        <v>2.0526550647032238E-2</v>
      </c>
      <c r="L34" s="79"/>
      <c r="M34" s="21">
        <f t="shared" si="2"/>
        <v>0.16879711569977074</v>
      </c>
      <c r="N34" s="23"/>
      <c r="O34" s="50">
        <f>G34-F34</f>
        <v>-0.8037539903826727</v>
      </c>
      <c r="P34" s="51"/>
    </row>
    <row r="35" spans="1:16" x14ac:dyDescent="0.25">
      <c r="A35" s="67"/>
      <c r="B35" s="46" t="s">
        <v>38</v>
      </c>
      <c r="C35" s="15">
        <f>'Annexure-I'!H41</f>
        <v>3.5545454545454547</v>
      </c>
      <c r="D35" s="15">
        <f>'Annexure-I'!I41</f>
        <v>3.9566265060240964</v>
      </c>
      <c r="E35" s="15">
        <f>'Annexure-I'!J41</f>
        <v>3.925925925925926</v>
      </c>
      <c r="F35" s="15">
        <f>'Annexure-I'!K41</f>
        <v>4.0206489675516224</v>
      </c>
      <c r="G35" s="15">
        <f>'Annexure-I'!L41</f>
        <v>3.3812785388127855</v>
      </c>
      <c r="H35" s="16"/>
      <c r="I35" s="17">
        <f t="shared" ref="I35:I41" si="13">D35-C35</f>
        <v>0.4020810514786417</v>
      </c>
      <c r="J35" s="77"/>
      <c r="K35" s="19">
        <f t="shared" si="11"/>
        <v>-3.0700580098170338E-2</v>
      </c>
      <c r="L35" s="80"/>
      <c r="M35" s="21">
        <f t="shared" si="2"/>
        <v>9.4723041625696336E-2</v>
      </c>
      <c r="N35" s="23"/>
      <c r="O35" s="50">
        <f t="shared" ref="O35:O41" si="14">G35-F35</f>
        <v>-0.63937042873883687</v>
      </c>
      <c r="P35" s="51"/>
    </row>
    <row r="36" spans="1:16" x14ac:dyDescent="0.25">
      <c r="A36" s="67"/>
      <c r="B36" s="46" t="s">
        <v>20</v>
      </c>
      <c r="C36" s="15">
        <f>'Annexure-I'!H42</f>
        <v>4.1454545454545455</v>
      </c>
      <c r="D36" s="15">
        <f>'Annexure-I'!I42</f>
        <v>4.2096385542168671</v>
      </c>
      <c r="E36" s="15">
        <f>'Annexure-I'!J42</f>
        <v>4.0846560846560847</v>
      </c>
      <c r="F36" s="15">
        <f>'Annexure-I'!K42</f>
        <v>4.1179941002949851</v>
      </c>
      <c r="G36" s="15">
        <f>'Annexure-I'!L42</f>
        <v>3.5205479452054793</v>
      </c>
      <c r="H36" s="16"/>
      <c r="I36" s="17">
        <f t="shared" si="13"/>
        <v>6.4184008762321554E-2</v>
      </c>
      <c r="J36" s="77"/>
      <c r="K36" s="19">
        <f t="shared" si="11"/>
        <v>-0.12498246956078241</v>
      </c>
      <c r="L36" s="80"/>
      <c r="M36" s="21">
        <f t="shared" si="2"/>
        <v>3.3338015638900487E-2</v>
      </c>
      <c r="N36" s="23"/>
      <c r="O36" s="50">
        <f t="shared" si="14"/>
        <v>-0.59744615508950583</v>
      </c>
      <c r="P36" s="51"/>
    </row>
    <row r="37" spans="1:16" x14ac:dyDescent="0.25">
      <c r="A37" s="67"/>
      <c r="B37" s="46" t="s">
        <v>39</v>
      </c>
      <c r="C37" s="15">
        <f>'Annexure-I'!H43</f>
        <v>3.4090909090909092</v>
      </c>
      <c r="D37" s="15">
        <f>'Annexure-I'!I43</f>
        <v>3.9686746987951809</v>
      </c>
      <c r="E37" s="15">
        <f>'Annexure-I'!J43</f>
        <v>3.9682539682539684</v>
      </c>
      <c r="F37" s="15">
        <f>'Annexure-I'!K43</f>
        <v>4.0294985250737465</v>
      </c>
      <c r="G37" s="15">
        <f>'Annexure-I'!L43</f>
        <v>3.2831050228310503</v>
      </c>
      <c r="H37" s="16"/>
      <c r="I37" s="17">
        <f t="shared" si="13"/>
        <v>0.55958378970427169</v>
      </c>
      <c r="J37" s="77"/>
      <c r="K37" s="19">
        <f t="shared" si="11"/>
        <v>-4.2073054121249953E-4</v>
      </c>
      <c r="L37" s="80"/>
      <c r="M37" s="21">
        <f t="shared" si="2"/>
        <v>6.124455681977814E-2</v>
      </c>
      <c r="N37" s="23"/>
      <c r="O37" s="50">
        <f t="shared" si="14"/>
        <v>-0.74639350224269618</v>
      </c>
      <c r="P37" s="51"/>
    </row>
    <row r="38" spans="1:16" x14ac:dyDescent="0.25">
      <c r="A38" s="67"/>
      <c r="B38" s="46" t="s">
        <v>40</v>
      </c>
      <c r="C38" s="15">
        <f>'Annexure-I'!H44</f>
        <v>3.1818181818181817</v>
      </c>
      <c r="D38" s="15">
        <f>'Annexure-I'!I44</f>
        <v>3.5566265060240965</v>
      </c>
      <c r="E38" s="15">
        <f>'Annexure-I'!J44</f>
        <v>3.6137566137566139</v>
      </c>
      <c r="F38" s="15">
        <f>'Annexure-I'!K44</f>
        <v>3.7640117994100293</v>
      </c>
      <c r="G38" s="15">
        <f>'Annexure-I'!L44</f>
        <v>2.3949771689497719</v>
      </c>
      <c r="H38" s="16"/>
      <c r="I38" s="17">
        <f t="shared" si="13"/>
        <v>0.37480832420591481</v>
      </c>
      <c r="J38" s="77"/>
      <c r="K38" s="19">
        <f t="shared" si="11"/>
        <v>5.7130107732517477E-2</v>
      </c>
      <c r="L38" s="80"/>
      <c r="M38" s="21">
        <f t="shared" si="2"/>
        <v>0.15025518565341534</v>
      </c>
      <c r="N38" s="23"/>
      <c r="O38" s="50">
        <f t="shared" si="14"/>
        <v>-1.3690346304602574</v>
      </c>
      <c r="P38" s="51"/>
    </row>
    <row r="39" spans="1:16" x14ac:dyDescent="0.25">
      <c r="A39" s="67"/>
      <c r="B39" s="46" t="s">
        <v>41</v>
      </c>
      <c r="C39" s="15">
        <f>'Annexure-I'!H45</f>
        <v>3.6090909090909089</v>
      </c>
      <c r="D39" s="15">
        <f>'Annexure-I'!I45</f>
        <v>3.802409638554217</v>
      </c>
      <c r="E39" s="15">
        <f>'Annexure-I'!J45</f>
        <v>3.7619047619047619</v>
      </c>
      <c r="F39" s="15">
        <f>'Annexure-I'!K45</f>
        <v>3.9351032448377583</v>
      </c>
      <c r="G39" s="15">
        <f>'Annexure-I'!L45</f>
        <v>2.6803652968036529</v>
      </c>
      <c r="H39" s="16"/>
      <c r="I39" s="17">
        <f t="shared" si="13"/>
        <v>0.19331872946330808</v>
      </c>
      <c r="J39" s="77"/>
      <c r="K39" s="19">
        <f t="shared" si="11"/>
        <v>-4.0504876649455124E-2</v>
      </c>
      <c r="L39" s="80"/>
      <c r="M39" s="21">
        <f t="shared" si="2"/>
        <v>0.17319848293299644</v>
      </c>
      <c r="N39" s="23"/>
      <c r="O39" s="50">
        <f t="shared" si="14"/>
        <v>-1.2547379480341054</v>
      </c>
      <c r="P39" s="51"/>
    </row>
    <row r="40" spans="1:16" x14ac:dyDescent="0.25">
      <c r="A40" s="67"/>
      <c r="B40" s="46" t="s">
        <v>42</v>
      </c>
      <c r="C40" s="15">
        <f>'Annexure-I'!H46</f>
        <v>3.5</v>
      </c>
      <c r="D40" s="15">
        <f>'Annexure-I'!I46</f>
        <v>3.9373493975903613</v>
      </c>
      <c r="E40" s="15">
        <f>'Annexure-I'!J46</f>
        <v>3.9788359788359786</v>
      </c>
      <c r="F40" s="15">
        <f>'Annexure-I'!K46</f>
        <v>4.0235988200589974</v>
      </c>
      <c r="G40" s="15">
        <f>'Annexure-I'!L46</f>
        <v>3.0502283105022832</v>
      </c>
      <c r="H40" s="16"/>
      <c r="I40" s="17">
        <f t="shared" si="13"/>
        <v>0.43734939759036129</v>
      </c>
      <c r="J40" s="77"/>
      <c r="K40" s="19">
        <f t="shared" si="11"/>
        <v>4.1486581245617327E-2</v>
      </c>
      <c r="L40" s="80"/>
      <c r="M40" s="21">
        <f t="shared" si="2"/>
        <v>4.4762841223018768E-2</v>
      </c>
      <c r="N40" s="23"/>
      <c r="O40" s="50">
        <f t="shared" si="14"/>
        <v>-0.97337050955671423</v>
      </c>
      <c r="P40" s="51"/>
    </row>
    <row r="41" spans="1:16" x14ac:dyDescent="0.25">
      <c r="A41" s="67"/>
      <c r="B41" s="46" t="s">
        <v>14</v>
      </c>
      <c r="C41" s="15">
        <f>'Annexure-I'!H47</f>
        <v>3.5129870129870131</v>
      </c>
      <c r="D41" s="15">
        <f>'Annexure-I'!I47</f>
        <v>4.0096385542168678</v>
      </c>
      <c r="E41" s="15">
        <f>'Annexure-I'!J47</f>
        <v>3.9629629629629628</v>
      </c>
      <c r="F41" s="15">
        <f>'Annexure-I'!K47</f>
        <v>4.0294985250737465</v>
      </c>
      <c r="G41" s="15">
        <f>'Annexure-I'!L47</f>
        <v>3.1689497716894977</v>
      </c>
      <c r="H41" s="16"/>
      <c r="I41" s="17">
        <f t="shared" si="13"/>
        <v>0.49665154122985467</v>
      </c>
      <c r="J41" s="78"/>
      <c r="K41" s="19">
        <f t="shared" si="11"/>
        <v>-4.6675591253904969E-2</v>
      </c>
      <c r="L41" s="81"/>
      <c r="M41" s="21">
        <f t="shared" si="2"/>
        <v>6.6535562110783708E-2</v>
      </c>
      <c r="N41" s="23"/>
      <c r="O41" s="50">
        <f t="shared" si="14"/>
        <v>-0.86054875338424885</v>
      </c>
      <c r="P41" s="51"/>
    </row>
    <row r="42" spans="1:16" x14ac:dyDescent="0.25">
      <c r="A42" s="25"/>
      <c r="B42" s="42"/>
      <c r="C42" s="13" t="str">
        <f>'[1]Annexure-I'!H48</f>
        <v>2018-19</v>
      </c>
      <c r="D42" s="13" t="str">
        <f>'[1]Annexure-I'!I48</f>
        <v>2019-20</v>
      </c>
      <c r="E42" s="13" t="str">
        <f>'[1]Annexure-I'!J48</f>
        <v>2020-21</v>
      </c>
      <c r="F42" s="26" t="str">
        <f>'[1]Annexure-I'!K48</f>
        <v>2021-22</v>
      </c>
      <c r="G42" s="26" t="s">
        <v>58</v>
      </c>
      <c r="H42" s="14" t="s">
        <v>53</v>
      </c>
      <c r="I42" s="27">
        <f>AVERAGE(I34:I41)</f>
        <v>0.39604913159130029</v>
      </c>
      <c r="J42" s="18">
        <f>I49*20</f>
        <v>-0.1915752108431838</v>
      </c>
      <c r="K42" s="28">
        <f>AVERAGE(K34:K41)</f>
        <v>-1.5517626059794787E-2</v>
      </c>
      <c r="L42" s="20">
        <f>K49*20</f>
        <v>-4.6711970036274497</v>
      </c>
      <c r="M42" s="29">
        <f>AVERAGE(M34:M41)</f>
        <v>9.9106850213044995E-2</v>
      </c>
      <c r="N42" s="30">
        <f>M49*20</f>
        <v>3.1038625461572966</v>
      </c>
      <c r="O42" s="52">
        <f>AVERAGE(O34:O41)</f>
        <v>-0.90558198973612969</v>
      </c>
      <c r="P42" s="53">
        <f>O49*20</f>
        <v>-5.5500842354290612</v>
      </c>
    </row>
    <row r="43" spans="1:16" x14ac:dyDescent="0.25">
      <c r="A43" s="82" t="s">
        <v>43</v>
      </c>
      <c r="B43" s="48" t="s">
        <v>44</v>
      </c>
      <c r="C43" s="47">
        <f>'Annexure-I'!H49</f>
        <v>4.5963302752293576</v>
      </c>
      <c r="D43" s="47">
        <f>'Annexure-I'!I49</f>
        <v>4.5417536534446761</v>
      </c>
      <c r="E43" s="47">
        <f>'Annexure-I'!J49</f>
        <v>4.3270524899057872</v>
      </c>
      <c r="F43" s="47">
        <f>'Annexure-I'!K49</f>
        <v>4.4290865384615383</v>
      </c>
      <c r="G43" s="47">
        <f>'Annexure-I'!L49</f>
        <v>4.0792171481826651</v>
      </c>
      <c r="H43" s="16"/>
      <c r="I43" s="17">
        <f>D43-C43</f>
        <v>-5.4576621784681478E-2</v>
      </c>
      <c r="J43" s="76"/>
      <c r="K43" s="19">
        <f t="shared" si="11"/>
        <v>-0.21470116353888891</v>
      </c>
      <c r="L43" s="79"/>
      <c r="M43" s="21">
        <f t="shared" si="2"/>
        <v>0.10203404855575116</v>
      </c>
      <c r="N43" s="23"/>
      <c r="O43" s="50">
        <f>G43-F43</f>
        <v>-0.3498693902788732</v>
      </c>
      <c r="P43" s="51"/>
    </row>
    <row r="44" spans="1:16" ht="26.25" x14ac:dyDescent="0.25">
      <c r="A44" s="82"/>
      <c r="B44" s="48" t="s">
        <v>45</v>
      </c>
      <c r="C44" s="47">
        <f>'Annexure-I'!H50</f>
        <v>4.2660550458715596</v>
      </c>
      <c r="D44" s="47">
        <f>'Annexure-I'!I50</f>
        <v>4.3590814196242169</v>
      </c>
      <c r="E44" s="47">
        <f>'Annexure-I'!J50</f>
        <v>4.1440107671601618</v>
      </c>
      <c r="F44" s="47">
        <f>'Annexure-I'!K50</f>
        <v>4.310697115384615</v>
      </c>
      <c r="G44" s="47">
        <f>'Annexure-I'!L50</f>
        <v>4.0167753960857411</v>
      </c>
      <c r="H44" s="16"/>
      <c r="I44" s="17">
        <f t="shared" ref="I44:I48" si="15">D44-C44</f>
        <v>9.3026373752657321E-2</v>
      </c>
      <c r="J44" s="77"/>
      <c r="K44" s="19">
        <f t="shared" si="11"/>
        <v>-0.2150706524640551</v>
      </c>
      <c r="L44" s="80"/>
      <c r="M44" s="21">
        <f t="shared" si="2"/>
        <v>0.16668634822445316</v>
      </c>
      <c r="N44" s="23"/>
      <c r="O44" s="50">
        <f t="shared" ref="O44:O48" si="16">G44-F44</f>
        <v>-0.2939217192988739</v>
      </c>
      <c r="P44" s="51"/>
    </row>
    <row r="45" spans="1:16" ht="26.25" x14ac:dyDescent="0.25">
      <c r="A45" s="82"/>
      <c r="B45" s="48" t="s">
        <v>46</v>
      </c>
      <c r="C45" s="47">
        <f>'Annexure-I'!H51</f>
        <v>4.2446483180428132</v>
      </c>
      <c r="D45" s="47">
        <f>'Annexure-I'!I51</f>
        <v>4.3486430062630479</v>
      </c>
      <c r="E45" s="47">
        <f>'Annexure-I'!J51</f>
        <v>4.1103633916554507</v>
      </c>
      <c r="F45" s="47">
        <f>'Annexure-I'!K51</f>
        <v>4.2896634615384617</v>
      </c>
      <c r="G45" s="47">
        <f>'Annexure-I'!L51</f>
        <v>4.0149114631873255</v>
      </c>
      <c r="H45" s="16"/>
      <c r="I45" s="17">
        <f t="shared" si="15"/>
        <v>0.10399468822023472</v>
      </c>
      <c r="J45" s="77"/>
      <c r="K45" s="19">
        <f t="shared" si="11"/>
        <v>-0.23827961460759717</v>
      </c>
      <c r="L45" s="80"/>
      <c r="M45" s="21">
        <f t="shared" si="2"/>
        <v>0.17930006988301095</v>
      </c>
      <c r="N45" s="23"/>
      <c r="O45" s="50">
        <f t="shared" si="16"/>
        <v>-0.27475199835113617</v>
      </c>
      <c r="P45" s="51"/>
    </row>
    <row r="46" spans="1:16" ht="26.25" x14ac:dyDescent="0.25">
      <c r="A46" s="82"/>
      <c r="B46" s="48" t="s">
        <v>47</v>
      </c>
      <c r="C46" s="47">
        <f>'Annexure-I'!H52</f>
        <v>4.4648318042813457</v>
      </c>
      <c r="D46" s="47">
        <f>'Annexure-I'!I52</f>
        <v>4.3569937369519831</v>
      </c>
      <c r="E46" s="47">
        <f>'Annexure-I'!J52</f>
        <v>4.0861372812920589</v>
      </c>
      <c r="F46" s="47">
        <f>'Annexure-I'!K52</f>
        <v>4.2866586538461542</v>
      </c>
      <c r="G46" s="47">
        <f>'Annexure-I'!L52</f>
        <v>4.072693383038211</v>
      </c>
      <c r="H46" s="16"/>
      <c r="I46" s="17">
        <f t="shared" si="15"/>
        <v>-0.10783806732936263</v>
      </c>
      <c r="J46" s="77"/>
      <c r="K46" s="19">
        <f t="shared" si="11"/>
        <v>-0.27085645565992422</v>
      </c>
      <c r="L46" s="80"/>
      <c r="M46" s="21">
        <f t="shared" si="2"/>
        <v>0.2005213725540953</v>
      </c>
      <c r="N46" s="23"/>
      <c r="O46" s="50">
        <f t="shared" si="16"/>
        <v>-0.21396527080794314</v>
      </c>
      <c r="P46" s="51"/>
    </row>
    <row r="47" spans="1:16" x14ac:dyDescent="0.25">
      <c r="A47" s="82"/>
      <c r="B47" s="48" t="s">
        <v>48</v>
      </c>
      <c r="C47" s="47">
        <f>'Annexure-I'!H53</f>
        <v>4.4984709480122325</v>
      </c>
      <c r="D47" s="47">
        <f>'Annexure-I'!I53</f>
        <v>4.4446764091858038</v>
      </c>
      <c r="E47" s="47">
        <f>'Annexure-I'!J53</f>
        <v>4.223418573351279</v>
      </c>
      <c r="F47" s="47">
        <f>'Annexure-I'!K53</f>
        <v>4.3599759615384617</v>
      </c>
      <c r="G47" s="47">
        <f>'Annexure-I'!L53</f>
        <v>4.092264678471575</v>
      </c>
      <c r="H47" s="16"/>
      <c r="I47" s="17">
        <f t="shared" si="15"/>
        <v>-5.3794538826428706E-2</v>
      </c>
      <c r="J47" s="77"/>
      <c r="K47" s="19">
        <f t="shared" si="11"/>
        <v>-0.22125783583452474</v>
      </c>
      <c r="L47" s="80"/>
      <c r="M47" s="21">
        <f t="shared" si="2"/>
        <v>0.13655738818718266</v>
      </c>
      <c r="N47" s="23"/>
      <c r="O47" s="50">
        <f t="shared" si="16"/>
        <v>-0.26771128306688663</v>
      </c>
      <c r="P47" s="51"/>
    </row>
    <row r="48" spans="1:16" x14ac:dyDescent="0.25">
      <c r="A48" s="82"/>
      <c r="B48" s="48" t="s">
        <v>49</v>
      </c>
      <c r="C48" s="47">
        <f>'Annexure-I'!H54</f>
        <v>4.4140672782874617</v>
      </c>
      <c r="D48" s="47">
        <f>'Annexure-I'!I54</f>
        <v>4.3757828810020873</v>
      </c>
      <c r="E48" s="47">
        <f>'Annexure-I'!J54</f>
        <v>4.1345895020188426</v>
      </c>
      <c r="F48" s="47">
        <f>'Annexure-I'!K54</f>
        <v>4.2806490384615383</v>
      </c>
      <c r="G48" s="47">
        <f>'Annexure-I'!L54</f>
        <v>4.0158434296365328</v>
      </c>
      <c r="H48" s="16"/>
      <c r="I48" s="17">
        <f t="shared" si="15"/>
        <v>-3.8284397285374361E-2</v>
      </c>
      <c r="J48" s="78"/>
      <c r="K48" s="19">
        <f t="shared" si="11"/>
        <v>-0.24119337898324478</v>
      </c>
      <c r="L48" s="81"/>
      <c r="M48" s="21">
        <f t="shared" si="2"/>
        <v>0.14605953644269576</v>
      </c>
      <c r="N48" s="23"/>
      <c r="O48" s="50">
        <f t="shared" si="16"/>
        <v>-0.26480560882500548</v>
      </c>
      <c r="P48" s="51"/>
    </row>
    <row r="49" spans="1:17" x14ac:dyDescent="0.25">
      <c r="A49" s="12"/>
      <c r="B49" s="12"/>
      <c r="C49" s="12"/>
      <c r="D49" s="12"/>
      <c r="E49" s="12"/>
      <c r="F49" s="12"/>
      <c r="G49" s="12"/>
      <c r="H49" s="14" t="s">
        <v>53</v>
      </c>
      <c r="I49" s="27">
        <f>AVERAGE(I43:I48)</f>
        <v>-9.5787605421591895E-3</v>
      </c>
      <c r="J49" s="31">
        <f>AVERAGE(J3:J48)</f>
        <v>4.0151288717569011</v>
      </c>
      <c r="K49" s="28">
        <f>AVERAGE(K43:K48)</f>
        <v>-0.23355985018137249</v>
      </c>
      <c r="L49" s="32">
        <f>AVERAGE(L3:L48)</f>
        <v>-1.9244753172329763</v>
      </c>
      <c r="M49" s="29">
        <f>AVERAGE(M43:M48)</f>
        <v>0.15519312730786483</v>
      </c>
      <c r="N49" s="33">
        <f>AVERAGE(N3:N48)</f>
        <v>1.4548659957705308</v>
      </c>
      <c r="O49" s="52">
        <f>AVERAGE(O43:O48)</f>
        <v>-0.27750421177145307</v>
      </c>
      <c r="P49" s="33">
        <f>AVERAGE(P3:P48)</f>
        <v>-11.429654252161214</v>
      </c>
    </row>
    <row r="50" spans="1:17" x14ac:dyDescent="0.25">
      <c r="J50" s="34" t="s">
        <v>54</v>
      </c>
      <c r="K50" s="35"/>
      <c r="L50" s="34" t="s">
        <v>54</v>
      </c>
      <c r="N50" s="34" t="s">
        <v>54</v>
      </c>
      <c r="P50" s="34" t="s">
        <v>54</v>
      </c>
    </row>
    <row r="56" spans="1:17" x14ac:dyDescent="0.25">
      <c r="B56" s="12" t="s">
        <v>55</v>
      </c>
      <c r="O56" s="12" t="s">
        <v>56</v>
      </c>
      <c r="P56" s="12"/>
      <c r="Q56" s="12"/>
    </row>
    <row r="57" spans="1:17" x14ac:dyDescent="0.25">
      <c r="O57" s="12" t="s">
        <v>57</v>
      </c>
      <c r="P57" s="12"/>
      <c r="Q57" s="12"/>
    </row>
  </sheetData>
  <mergeCells count="19">
    <mergeCell ref="A1:L1"/>
    <mergeCell ref="A3:A8"/>
    <mergeCell ref="J4:J8"/>
    <mergeCell ref="L4:L8"/>
    <mergeCell ref="A10:A14"/>
    <mergeCell ref="J10:J14"/>
    <mergeCell ref="L10:L14"/>
    <mergeCell ref="A16:A24"/>
    <mergeCell ref="J16:J24"/>
    <mergeCell ref="L16:L24"/>
    <mergeCell ref="A26:A32"/>
    <mergeCell ref="J26:J32"/>
    <mergeCell ref="L26:L32"/>
    <mergeCell ref="A34:A41"/>
    <mergeCell ref="J34:J41"/>
    <mergeCell ref="L34:L41"/>
    <mergeCell ref="A43:A48"/>
    <mergeCell ref="J43:J48"/>
    <mergeCell ref="L43:L48"/>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Annexure-I</vt:lpstr>
      <vt:lpstr>Annexure-II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Verma</dc:creator>
  <cp:lastModifiedBy>Anil Verma</cp:lastModifiedBy>
  <dcterms:created xsi:type="dcterms:W3CDTF">2023-06-12T17:28:47Z</dcterms:created>
  <dcterms:modified xsi:type="dcterms:W3CDTF">2024-02-27T15:43:48Z</dcterms:modified>
  <cp:contentStatus/>
</cp:coreProperties>
</file>